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Sheet1" sheetId="1" r:id="rId1"/>
    <sheet name="Sheet2" sheetId="2" r:id="rId2"/>
    <sheet name="Sheet3" sheetId="3" r:id="rId3"/>
  </sheets>
  <definedNames>
    <definedName name="_xlnm.Print_Area" localSheetId="0">Sheet1!$A$1:$I$224</definedName>
  </definedNames>
  <calcPr calcId="144525"/>
</workbook>
</file>

<file path=xl/calcChain.xml><?xml version="1.0" encoding="utf-8"?>
<calcChain xmlns="http://schemas.openxmlformats.org/spreadsheetml/2006/main">
  <c r="F60" i="1" l="1"/>
  <c r="F57" i="1"/>
  <c r="F56" i="1" s="1"/>
  <c r="F48" i="1" l="1"/>
  <c r="F118" i="1"/>
  <c r="F11" i="1" l="1"/>
  <c r="D222" i="1" l="1"/>
  <c r="F202" i="1"/>
  <c r="F108" i="1"/>
  <c r="F126" i="1"/>
  <c r="F51" i="1"/>
  <c r="F207" i="1"/>
  <c r="F206" i="1"/>
  <c r="F193" i="1"/>
  <c r="F145" i="1"/>
  <c r="F142" i="1"/>
  <c r="F105" i="1"/>
  <c r="F139" i="1"/>
  <c r="F131" i="1"/>
  <c r="F115" i="1"/>
  <c r="F98" i="1"/>
  <c r="F205" i="1" l="1"/>
  <c r="F201" i="1" s="1"/>
  <c r="F138" i="1"/>
  <c r="F97" i="1"/>
  <c r="F96" i="1"/>
  <c r="F88" i="1"/>
  <c r="F95" i="1" l="1"/>
  <c r="F67" i="1"/>
  <c r="F219" i="1" l="1"/>
  <c r="F71" i="1"/>
  <c r="F215" i="1"/>
  <c r="F211" i="1"/>
  <c r="F208" i="1"/>
  <c r="F200" i="1" l="1"/>
  <c r="F199" i="1" s="1"/>
  <c r="F198" i="1"/>
  <c r="F197" i="1"/>
  <c r="F189" i="1"/>
  <c r="F186" i="1"/>
  <c r="F182" i="1"/>
  <c r="F179" i="1"/>
  <c r="F175" i="1"/>
  <c r="F172" i="1"/>
  <c r="F166" i="1"/>
  <c r="F163" i="1"/>
  <c r="F160" i="1"/>
  <c r="F157" i="1"/>
  <c r="F155" i="1"/>
  <c r="F154" i="1"/>
  <c r="F150" i="1"/>
  <c r="F136" i="1"/>
  <c r="F135" i="1"/>
  <c r="F185" i="1" l="1"/>
  <c r="F178" i="1"/>
  <c r="F171" i="1"/>
  <c r="F134" i="1"/>
  <c r="F130" i="1" s="1"/>
  <c r="F196" i="1"/>
  <c r="F192" i="1" s="1"/>
  <c r="F156" i="1"/>
  <c r="F153" i="1"/>
  <c r="F149" i="1" s="1"/>
  <c r="F125" i="1"/>
  <c r="F124" i="1"/>
  <c r="F116" i="1"/>
  <c r="F114" i="1" s="1"/>
  <c r="F112" i="1" s="1"/>
  <c r="F101" i="1"/>
  <c r="F94" i="1" s="1"/>
  <c r="F90" i="1"/>
  <c r="F89" i="1"/>
  <c r="F87" i="1"/>
  <c r="F82" i="1"/>
  <c r="F80" i="1"/>
  <c r="F79" i="1"/>
  <c r="F77" i="1"/>
  <c r="F76" i="1"/>
  <c r="F64" i="1"/>
  <c r="F63" i="1" s="1"/>
  <c r="F41" i="1"/>
  <c r="F7" i="1"/>
  <c r="F50" i="1"/>
  <c r="F49" i="1"/>
  <c r="F20" i="1"/>
  <c r="F19" i="1"/>
  <c r="F45" i="1"/>
  <c r="F38" i="1"/>
  <c r="F35" i="1"/>
  <c r="F32" i="1"/>
  <c r="F28" i="1"/>
  <c r="F25" i="1"/>
  <c r="F22" i="1"/>
  <c r="F15" i="1"/>
  <c r="F170" i="1" l="1"/>
  <c r="F31" i="1"/>
  <c r="F21" i="1"/>
  <c r="F137" i="1"/>
  <c r="F86" i="1"/>
  <c r="F81" i="1" s="1"/>
  <c r="F44" i="1"/>
  <c r="F75" i="1"/>
  <c r="F78" i="1"/>
  <c r="F123" i="1"/>
  <c r="F18" i="1"/>
  <c r="F70" i="1" l="1"/>
  <c r="F55" i="1" s="1"/>
  <c r="F117" i="1"/>
  <c r="F104" i="1" s="1"/>
  <c r="F6" i="1" l="1"/>
  <c r="F5" i="1" s="1"/>
  <c r="F222" i="1" s="1"/>
</calcChain>
</file>

<file path=xl/sharedStrings.xml><?xml version="1.0" encoding="utf-8"?>
<sst xmlns="http://schemas.openxmlformats.org/spreadsheetml/2006/main" count="410" uniqueCount="249">
  <si>
    <t>STT</t>
  </si>
  <si>
    <t>Lĩnh vực/Tiêu chí/Tiêu chí thành phần</t>
  </si>
  <si>
    <t>CÔNG TÁC CHỈ ĐẠO ĐIỀU HÀNH CCHC</t>
  </si>
  <si>
    <t>Kế hoạch cải cách hành chính năm</t>
  </si>
  <si>
    <t>1.1.1</t>
  </si>
  <si>
    <t>Ban hành kế hoạch cải cách hành chính năm kịp thời</t>
  </si>
  <si>
    <t>Ban hành kịp thời (không quá 20 ngày kể từ ngày Công an tỉnh ban hành kế hoạch): 1</t>
  </si>
  <si>
    <t>Ban hành không kịp thời (quá 20 ngày kể từ ngày Công an tỉnh ban hành kế hoạch): 0,5</t>
  </si>
  <si>
    <t>Không ban hành kế hoạch: 0</t>
  </si>
  <si>
    <t>1.1.2</t>
  </si>
  <si>
    <t>Xác định đầy đủ các nhiệm vụ CCHC trên các lĩnh vực theo Kế hoạch công tác CCHC của Công an tỉnh và xác định rõ trách nhiệm triển khai của các đơn vị</t>
  </si>
  <si>
    <t>Phân công cụ thể trách nhiệm triển khai nhiệm vụ CCHC theo Kế hoạch công tác CCHC của đơn vị: 0,5</t>
  </si>
  <si>
    <t>Không xác định đầy đủ nhiệm vụ và trách nhiệm triển khai:0</t>
  </si>
  <si>
    <t>1.1.3</t>
  </si>
  <si>
    <t>Có bố trí kinh phí đảm bảo cho việc triển khai kế hoạch CCHC năm của đơn vị</t>
  </si>
  <si>
    <t>Không bố trí kinh phí: 0</t>
  </si>
  <si>
    <t>1.1.4</t>
  </si>
  <si>
    <t xml:space="preserve">Mức độ hoàn thành các nhiệm vụ, sản phẩm đề ra trong kế hoạch </t>
  </si>
  <si>
    <t>Hoàn thành dưới 70% kế hoạch: 0</t>
  </si>
  <si>
    <t>Báo cáo cải cách hành chính</t>
  </si>
  <si>
    <t>1.2.1</t>
  </si>
  <si>
    <t>Số lượng báo cáo</t>
  </si>
  <si>
    <t>Đầy đủ các báo cáo: 1</t>
  </si>
  <si>
    <t>Không đủ số lượng báo cáo: 0</t>
  </si>
  <si>
    <t>1.2.2</t>
  </si>
  <si>
    <t>Báo cáo đầy đủ nội dung theo quy định</t>
  </si>
  <si>
    <t>Đầy đủ nội dung: 1</t>
  </si>
  <si>
    <t>Không đầy đủ nội dung: 0</t>
  </si>
  <si>
    <t>1.2.3</t>
  </si>
  <si>
    <t xml:space="preserve">Thời gian gửi báo cáo đúng quy định </t>
  </si>
  <si>
    <t>Đúng thời gian quy định: 1</t>
  </si>
  <si>
    <t>Không đúng thời gian quy định: 0</t>
  </si>
  <si>
    <t>Sự năng động trong chỉ đạo, điều hành CCHC</t>
  </si>
  <si>
    <t>1.3.1</t>
  </si>
  <si>
    <t>Gắn kết quả thực hiện CCHC với công tác thi đua, khen thưởng</t>
  </si>
  <si>
    <t>Có thực hiện: 1</t>
  </si>
  <si>
    <t>Không thực hiện: 0</t>
  </si>
  <si>
    <t>1.3.2</t>
  </si>
  <si>
    <t xml:space="preserve">Sáng kiến trong công tác </t>
  </si>
  <si>
    <t>Có sáng kiến: 1</t>
  </si>
  <si>
    <t>Không có sáng kiến: 0</t>
  </si>
  <si>
    <t>1.3.3</t>
  </si>
  <si>
    <t>Sự năng động trong chỉ đạo, điều hành (Tổ chức hoặc tham mưu tổ chức hội nghị, cuộc thi…. về CCHC)</t>
  </si>
  <si>
    <t>Thực hiện tuyên truyền kết quả thực hiện các lĩnh vực công tác CCHC tại đơn vị (tin, bài, phóng sự… đăng tải trên Website Công an tỉnh, Chuyên mục “An ninh Quảng Ngãi”…)</t>
  </si>
  <si>
    <t>Kết quả chỉ đạo, điều hành cải cách hành chính</t>
  </si>
  <si>
    <t>1.4.1</t>
  </si>
  <si>
    <t xml:space="preserve">Ban hành văn bản chỉ đạo, điều hành và đôn đốc thực hiện các nhiệm vụ CCHC của đơn vị </t>
  </si>
  <si>
    <t>1.4.2</t>
  </si>
  <si>
    <t>Tính kịp thời của các văn bản chỉ đạo, điều hành CCHC</t>
  </si>
  <si>
    <t>Dưới 70% văn bản được ban hành kịp thời: 0</t>
  </si>
  <si>
    <t>Thực hiện các nhiệm vụ được lãnh đạo Công an tỉnh giao</t>
  </si>
  <si>
    <t>Hoàn thành 100% nhiệm vụ được lãnh đạo Công an tỉnh giao trong năm: 1</t>
  </si>
  <si>
    <t>Hoàn thành 100% nhiệm vụ được lãnh đạo Công an tỉnh giao trong năm, nhưng có nhiệm vụ chậm tiến độ: 0,5</t>
  </si>
  <si>
    <t>Không hoàn thành nhiệm vụ: 0</t>
  </si>
  <si>
    <t>THAM MƯU XÂY DỰNG VÀ TỔ CHỨC THỰC HIỆN VĂN BẢN QPPL</t>
  </si>
  <si>
    <t>2.1.1</t>
  </si>
  <si>
    <t>Có tham mưu HĐND, UBND ban hành văn bản QPPL: 1</t>
  </si>
  <si>
    <t>Không tham mưu HĐND, UBND ban hành văn bản QPPL: 0</t>
  </si>
  <si>
    <t>2.1.2</t>
  </si>
  <si>
    <t>Tham gia góp ý các dự thảo văn bản QPPL: 1</t>
  </si>
  <si>
    <t>Không tham gia góp ý các dự thảo văn bản QPPL: 0</t>
  </si>
  <si>
    <t>Công tác rà soát, hệ thống hóa văn bản QPPL</t>
  </si>
  <si>
    <t>2.2.1</t>
  </si>
  <si>
    <t>Ban hành kế hoạch rà soát, hệ thống hóa VBQPPL (theo yêu cầu của Chương trình công tác pháp chế và CCHC, TP Công an tỉnh)</t>
  </si>
  <si>
    <t>Có ban hành: 1</t>
  </si>
  <si>
    <t>Không ban hành: 0</t>
  </si>
  <si>
    <t>2.2.2</t>
  </si>
  <si>
    <t>Xử lý kết quả rà soát</t>
  </si>
  <si>
    <t>Thực hiện đúng quy định pháp luật: 1</t>
  </si>
  <si>
    <t>Thực hiện không đúng quy định pháp luật: 0</t>
  </si>
  <si>
    <t xml:space="preserve">Kiểm tra việc thực hiện VBQPPL tại đơn vị hoặc tham mưu thanh tra, kiểm tra việc thực hiện chính sách, pháp luật thuộc phạm vi quản lý nhà nước của đơn vị </t>
  </si>
  <si>
    <t>2.3.1</t>
  </si>
  <si>
    <t>Ban hành kế hoạch kiểm tra riêng hoặc xác định trong kế hoạch theo dõi, kiểm tra thi hành pháp luật năm hoặc tham mưu ban hành quyết định thanh tra, kế hoạch kiểm tra việc thực hiện chính sách, pháp luật thuộc phạm vi quản lý nhà nước</t>
  </si>
  <si>
    <t>Ban hành kịp thời: 1</t>
  </si>
  <si>
    <t>Ban hành không kịp thời: 0,5</t>
  </si>
  <si>
    <t>2.3.2</t>
  </si>
  <si>
    <t>Mức độ hoàn thành kế hoạch kiểm tra</t>
  </si>
  <si>
    <t>Thực hiện dưới 70% kế hoạch: 0</t>
  </si>
  <si>
    <t>2.3.3</t>
  </si>
  <si>
    <t>Xử lý các vấn đề phát hiện qua kiểm tra</t>
  </si>
  <si>
    <t>Dưới 70% vấn đề phát hiện qua kiểm tra được xử lý hoặc kiến nghị xử lý: 0</t>
  </si>
  <si>
    <t>Công tác tuyên truyền, phổ biến, giáo dục pháp luật thuộc phạm vi quản lý nhà nước của đơn vị</t>
  </si>
  <si>
    <t>2.4.1</t>
  </si>
  <si>
    <t>Ban hành kế hoạch tuyên truyền, phổ biến, giáo dục pháp luật (theo yêu cầu của Kế hoạch tuyên truyền, phổ biến pháp luật năm 2019 của Công an tỉnh)</t>
  </si>
  <si>
    <t>2.4.2</t>
  </si>
  <si>
    <t>Mức độ thực hiện kế hoạch</t>
  </si>
  <si>
    <t>2.4.3</t>
  </si>
  <si>
    <t>Các hình thức tuyên truyền, phổ biến, giáo dục pháp luật</t>
  </si>
  <si>
    <t>Từ 03 hình thức trở lên: 1</t>
  </si>
  <si>
    <t>Có từ 01 - 02 hình thức: 0,5</t>
  </si>
  <si>
    <t>Không hình thức nào: 0</t>
  </si>
  <si>
    <t>Xử lý các vấn đề phát hiện qua rà soát</t>
  </si>
  <si>
    <t>Kiến nghị sửa đổi, bổ sung, thay thế hoặc bải bỏ, hủy bỏ TTHC và các quy định liên quan, đảm bảo chỉ tiêu theo yêu cầu của Giám đốc Công an tỉnh, UBND tỉnh: 2</t>
  </si>
  <si>
    <t>Không kiến nghị: 0</t>
  </si>
  <si>
    <t xml:space="preserve">Cập nhật, tham mưu triển khai thực hiện quyết định công bố TTHC hoặc văn bản QPPL có quy định TTHC thực hiện trong nội bộ CAND </t>
  </si>
  <si>
    <t>Cập nhật, công bố đầy đủ, kịp thời TTHC và các quy định có liên quan: 1</t>
  </si>
  <si>
    <t>Cập nhật, công bố không đầy đủ, hoặc không kịp thời TTHC và các quy định có liên quan: 0</t>
  </si>
  <si>
    <t>CẢI CÁCH TỔ CHỨC BỘ MÁY HÀNH CHÍNH</t>
  </si>
  <si>
    <t>Không đúng quy định: 0</t>
  </si>
  <si>
    <t>Kết quả thực hiện chức năng, nhiệm vụ</t>
  </si>
  <si>
    <t xml:space="preserve"> Kiểm tra tình hình tổ chức và hoạt động của đơn vị</t>
  </si>
  <si>
    <t>4.3.1</t>
  </si>
  <si>
    <t>Thực hiện kiểm tra</t>
  </si>
  <si>
    <t>Không thực hiện kiểm tra: 0</t>
  </si>
  <si>
    <t>4.3.2</t>
  </si>
  <si>
    <t>Dưới 70% vấn đề phát hiện qua kiểm tra được xử lý hoặc kiến nghị, đề xuất xử lý: 0</t>
  </si>
  <si>
    <t>Kết quả thực hiện quy chế làm việc</t>
  </si>
  <si>
    <t>Có quy chế làm việc được sửa đổi, bổ sung kịp thời và thực hiện nghiêm túc: 2</t>
  </si>
  <si>
    <t>Có quy chế làm việc nhưng không được sửa đổi, bổ sung kịp thời hoặc thực hiện chưa nghiêm túc: 1</t>
  </si>
  <si>
    <t>Không có quy chế làm việc: 0</t>
  </si>
  <si>
    <t>Thực hiện phân cấp</t>
  </si>
  <si>
    <t>Tham mưu phân cấp cho Công an cấp dưới quản lý lĩnh vực công tác thuộc chức năng nhiệm vụ</t>
  </si>
  <si>
    <t>Thực hiện đúng quy định của Bộ về phân cấp: 1</t>
  </si>
  <si>
    <t>Thực hiện không đúng quy định của Bộ về phân cấp: 0</t>
  </si>
  <si>
    <t xml:space="preserve">Tham mưu xử lý các bất cập, vướng mắc của các vấn đề phân cấp </t>
  </si>
  <si>
    <t>Những bất cập, vướng mắc của các vấn đề phân cấp qua thực tiễn công tác không tham mưu xử lý hoặc kiến nghị, đề xuất xử lý: 0</t>
  </si>
  <si>
    <t>XÂY DỰNG VÀ NÂNG CAO CHẤT LƯỢNG ĐỘI NGŨ CBCS CAND</t>
  </si>
  <si>
    <t>Thực hiện chủ trương tinh giản biên chế cán bộ, chiến sĩ CAND</t>
  </si>
  <si>
    <t>Không kiến nghị, đề xuất tinh giản biên chế cán bộ thuộc diện: 0</t>
  </si>
  <si>
    <t>Tỷ lệ quân số đơn vị được bố trí đúng chuyên môn đào tạo</t>
  </si>
  <si>
    <t>Trên 80% số đơn vị thực hiện đúng: 1</t>
  </si>
  <si>
    <t>Từ 50% - dưới 80% số đơn vị thực hiện đúng: 0,5</t>
  </si>
  <si>
    <t>Dưới 50% đơn vị thực hiện đúng: 0</t>
  </si>
  <si>
    <t xml:space="preserve">Công tác đào tạo, bồi dưỡng cán bộ, chiến sĩ hàng năm </t>
  </si>
  <si>
    <t>5.3.1</t>
  </si>
  <si>
    <t>Tham mưu ban hành kế hoạch đào tạo, bồi dưỡng lĩnh vực công tác thuộc phạm vi chức năng, nhiệm vụ</t>
  </si>
  <si>
    <t>5.3.2</t>
  </si>
  <si>
    <t>Mức độ thực hiện kế hoạch: 1</t>
  </si>
  <si>
    <t>Đổi mới công tác quản lý cán bộ, chiến sĩ CAND</t>
  </si>
  <si>
    <t>5.4.1</t>
  </si>
  <si>
    <t>Đánh giá CBCS trên cơ sở kết quả thực hiện nhiệm vụ được giao</t>
  </si>
  <si>
    <t>5.4.2</t>
  </si>
  <si>
    <t>Thực hiện khen thưởng kịp thời đối với tập thể, cá nhân có thành tích trong công tác</t>
  </si>
  <si>
    <t>5.4.3</t>
  </si>
  <si>
    <t>Chủ động phát hiện, xử lý nghiêm cán bộ, chiến sĩ sai phạm</t>
  </si>
  <si>
    <t>Đơn vị không có cán bộ sai phạm phải xử lý kỷ luật hoặc chủ động kiến nghị, đề xuất xử lý kỷ luật cán bộ sai phạm: 1</t>
  </si>
  <si>
    <t>Không báo cáo, kiến nghị, đề xuất xử lý kỷ luật cán bộ sai phạm: 0</t>
  </si>
  <si>
    <t>Kết quả thực hiện chức trách, nhiệm vụ của cán bộ, chiến sĩ CAND</t>
  </si>
  <si>
    <t>5.5.1</t>
  </si>
  <si>
    <t>5.5.2</t>
  </si>
  <si>
    <t>Từ 60% - dưới 80% cán bộ, chiến sĩ được đánh giá, phân loại hoàn thành xuất sắc nhiệm vụ và hoàn thành tốt nhiệm vụ của năm trước liền kề năm đánh giá: 1</t>
  </si>
  <si>
    <t>5.5.3</t>
  </si>
  <si>
    <t>Dưới 60% cán bộ, chiến sĩ được đánh giá, phân loại hoàn thành xuất sắc nhiệm vụ và hoàn thành tốt nhiệm vụ của năm trước liền kề năm đánh giá</t>
  </si>
  <si>
    <t>CẢI CÁCH TÀI CHÍNH CÔNG</t>
  </si>
  <si>
    <t>Xây dựng, công khai dự toán kinh phí và quyết toán tài chính theo quy định</t>
  </si>
  <si>
    <t>6.1.1</t>
  </si>
  <si>
    <t>Xây dựng, công khai dự toán</t>
  </si>
  <si>
    <t>6.1.2</t>
  </si>
  <si>
    <t>Thực hiện quyết toán đúng quy định</t>
  </si>
  <si>
    <t>Quyết toán 100% các hạng mục chi: 1</t>
  </si>
  <si>
    <t>Còn để tồn năm sau: 0</t>
  </si>
  <si>
    <t>6.2.1</t>
  </si>
  <si>
    <t>Ban hành văn bản quy định quản lý tài chính, tài sản và chi tiêu nội bộ đơn vị</t>
  </si>
  <si>
    <t>6.2.2</t>
  </si>
  <si>
    <t>Kết quả thực hiện văn bản quy định quản lý tài chính, tài sản và chi tiêu nội bộ đơn vị</t>
  </si>
  <si>
    <t>Thực hiện nghiêm túc quy định quản lý tài chính, tài sản và chi tiêu nội bộ đơn vị: 1</t>
  </si>
  <si>
    <t>Có vi phạm quy định quản lý tài chính, tài sản và chi tiêu nội bộ đơn vị: 0</t>
  </si>
  <si>
    <t xml:space="preserve"> Thực hiện quy chế dân chủ về tài chính trong đơn vị</t>
  </si>
  <si>
    <t>6.3.1</t>
  </si>
  <si>
    <t>Ban hành văn bản thực hiện quy chế dân chủ về tài chính trong đơn vị</t>
  </si>
  <si>
    <t>6.3.2</t>
  </si>
  <si>
    <t>Kết quả thực hiện văn bản thực hiện quy chế dân chủ về tài chính trong đơn vị</t>
  </si>
  <si>
    <t>Thực hiện kiểm tra công tác quản lý, sử dụng tài chính, tài sản tại các đơn vị trực thuộc</t>
  </si>
  <si>
    <t>6.4.1</t>
  </si>
  <si>
    <t>6.4.2</t>
  </si>
  <si>
    <t>HIỆN ĐẠI HÓA NỀN HÀNH CHÍNH NHÀ NƯỚC</t>
  </si>
  <si>
    <t>Ứng dụng công nghệ thông tin</t>
  </si>
  <si>
    <t>7.1.1</t>
  </si>
  <si>
    <t>Có ban hành: 0,5</t>
  </si>
  <si>
    <t>7.1.2</t>
  </si>
  <si>
    <t>Đơn vị trực thuộc triển khai sử dụng phần mềm quản lý văn bản và điều hành công việc</t>
  </si>
  <si>
    <t>Có triển khai sử dụng: 1</t>
  </si>
  <si>
    <t>Có triển khai nhưng không sử dụng: 0</t>
  </si>
  <si>
    <t>7.1.3</t>
  </si>
  <si>
    <t>Tỷ lệ văn bản trao đổi dưới dạng điện tử (với cấp trên hoặc giữa các đơn vị trực thuộc)</t>
  </si>
  <si>
    <t>Đạt trên 80%: 1</t>
  </si>
  <si>
    <t>Đạt từ 50% - 80%: 0,5</t>
  </si>
  <si>
    <t>Đạt dưới 50%: 0</t>
  </si>
  <si>
    <t>7.1.4</t>
  </si>
  <si>
    <t>Mức độ sử dụng thư điện tử nội bộ trao đổi công việc</t>
  </si>
  <si>
    <t>Sử dụng thường xuyên: 1</t>
  </si>
  <si>
    <t>Thỉnh thoảng: 0,5</t>
  </si>
  <si>
    <t>Không sử dụng: 0</t>
  </si>
  <si>
    <t>Chất lượng cung cấp thông tin trên Website Công an tỉnh, Trang thông tin nội bộ, Trang thông tin cải cách hành chính Công an tỉnh</t>
  </si>
  <si>
    <t>7.2.1</t>
  </si>
  <si>
    <t>7.2.2</t>
  </si>
  <si>
    <t>Không cung cấp thông tin đăng tải trên trên Website Công an tỉnh, Trang thông tin nội bộ, Trang thông tin cải cách hành chính Công an tỉnh: 0</t>
  </si>
  <si>
    <t>TỔNG ĐIỂM</t>
  </si>
  <si>
    <t>Điểm thẩm định</t>
  </si>
  <si>
    <t>Điểm đạt được</t>
  </si>
  <si>
    <t>1.3.4</t>
  </si>
  <si>
    <t>Tên đơn vị:</t>
  </si>
  <si>
    <t>Tỷ lệ (%)</t>
  </si>
  <si>
    <t>Tài liệu kiểm chứng</t>
  </si>
  <si>
    <t>Thực hiện dưới 50% kế hoạch: 0</t>
  </si>
  <si>
    <t>CẢI CÁCH THỦ TỤC (TTHC) TRONG NỘI BỘ CAND</t>
  </si>
  <si>
    <t>Kết quả hực hiện Kế hoạch kiểm soát TTHC</t>
  </si>
  <si>
    <t>Thực hiện quy định của Bộ Công an và Giám đốc Công an tỉnh về sắp xếp tổ chức bộ máy và kiện toàn chức năng, nhiệm vụ của các đơn vị trực thuộc</t>
  </si>
  <si>
    <t>Thực hiện cơ cấu số lượng lãnh đạo tại các đơn vị trực thuộc</t>
  </si>
  <si>
    <t>Không thực hiện đúng quy định về cơ cấu lãnh đạo, chỉ huy các cấp: 0</t>
  </si>
  <si>
    <t>4.4.1</t>
  </si>
  <si>
    <t>Ban hành Kế hoạch và thực hiện kiểm tra</t>
  </si>
  <si>
    <t>Ban hành kế hoạch kiểm tra từ 30% số đơn vị trở lên: 0,5</t>
  </si>
  <si>
    <t>Thực hiện kiểm tra từ 30% số đơn vị theo kế hoạch: 0,5</t>
  </si>
  <si>
    <t>Thực hiện kiểm tra dưới 30% số đơn vị theo kế hoạch: 0,25</t>
  </si>
  <si>
    <t>4.6.1</t>
  </si>
  <si>
    <t>4.6.2</t>
  </si>
  <si>
    <t>5.1.1</t>
  </si>
  <si>
    <t>Ban hành kế hoạch thực hiện</t>
  </si>
  <si>
    <t>Có ban hành kế hoạch thực hiện: 0,5</t>
  </si>
  <si>
    <t>Không ban hành kế hoạch thực hiện: 0</t>
  </si>
  <si>
    <t>5.1.2</t>
  </si>
  <si>
    <t>Kế quả thực hiện Kế hoạch</t>
  </si>
  <si>
    <t>Đơn vị không có cán bộ thuộc diện tinh giản biên chế hoặc kiến nghị, đề xuất tinh giản biên chế cán bộ thuộc diện đúng quy định: 0.5</t>
  </si>
  <si>
    <t>Từ 80% trở lên cán bộ, chiến sĩ được đánh giá, phân loại hoàn thành xuất sắc nhiệm vụ và hoàn thành tốt nhiệm vụ của năm trước liền kề năm đánh giá: 1.5</t>
  </si>
  <si>
    <t>Thực hiện quy chế quản lý tài chính, tài sản công của đơn vị</t>
  </si>
  <si>
    <t>7.1.1.1</t>
  </si>
  <si>
    <t>Ban hành kế hoạch</t>
  </si>
  <si>
    <t>Ban hành và tổ chức thực hiện ứng dụng công nghệ thông tin tại đơn vị (theo yêu cầu của Kế hoạch ứng dụng công nghệ thông tin năm 2019 của Công an tỉnh)</t>
  </si>
  <si>
    <t>7.1.1.2</t>
  </si>
  <si>
    <t>Mức độ hoàn thành kế hoạch</t>
  </si>
  <si>
    <t>Cung cấp thông tin đăng tải trên trên Website Công an tỉnh, Trang thông tin nội bộ, Trang thông tin cải cách hành chính Công an tỉnh: 1</t>
  </si>
  <si>
    <t>-</t>
  </si>
  <si>
    <t>Thực hiện nghiêm túc văn bản thực hiện quy chế dân chủ về tài chính trong đơn vị: 1</t>
  </si>
  <si>
    <t>Có vi phạm trong thực hiện văn bản thực hiện quy chế dân chủ về tài chính trong đơn vị: 0</t>
  </si>
  <si>
    <t>Xác định đầy đủ nhiệm vụ CCHC trên các lĩnh vực theo Kế hoạch công tác CCHC của Công an tỉnh: 0.5</t>
  </si>
  <si>
    <r>
      <t xml:space="preserve">Ghi chú: </t>
    </r>
    <r>
      <rPr>
        <sz val="14"/>
        <rFont val="Times New Roman"/>
        <family val="1"/>
      </rPr>
      <t>Các đơn vị điền số điểm hoặc giá trị tương ứng với tỷ lệ phần trăm vào ô màu xanh tương ứng với từng tiêu chí.</t>
    </r>
  </si>
  <si>
    <r>
      <t>Tham mưu xây dựng văn bản QPPL</t>
    </r>
    <r>
      <rPr>
        <sz val="14"/>
        <rFont val="Times New Roman"/>
        <family val="1"/>
      </rPr>
      <t xml:space="preserve"> </t>
    </r>
  </si>
  <si>
    <r>
      <t>Dưới 6</t>
    </r>
    <r>
      <rPr>
        <sz val="14"/>
        <rFont val="Times New Roman"/>
        <family val="1"/>
      </rPr>
      <t>0</t>
    </r>
    <r>
      <rPr>
        <i/>
        <sz val="14"/>
        <rFont val="Times New Roman"/>
        <family val="1"/>
      </rPr>
      <t>% các tổ, đội trực thuộc được tặng các danh hiệu thi đua của năm trước liền kề năm đánh giá: 0</t>
    </r>
  </si>
  <si>
    <r>
      <rPr>
        <b/>
        <i/>
        <sz val="14"/>
        <rFont val="Times New Roman"/>
        <family val="1"/>
      </rPr>
      <t>Kết quả thực hiện chức năng, nhiệm vụ của các tổ, đội trực thuộc</t>
    </r>
    <r>
      <rPr>
        <sz val="14"/>
        <rFont val="Times New Roman"/>
        <family val="1"/>
      </rPr>
      <t xml:space="preserve">
</t>
    </r>
    <r>
      <rPr>
        <i/>
        <sz val="14"/>
        <rFont val="Times New Roman"/>
        <family val="1"/>
      </rPr>
      <t>(Đối với các đơn vị chưa thành lập đảng bộ cơ sở nên các đội không thuộc đối tượng xét thi đua, việc xác định điểm tiêu chí này dựa vào kết quả tiêu chí 4.3.1 và quyết định của Giám đốc Công an tỉnh).</t>
    </r>
  </si>
  <si>
    <r>
      <rPr>
        <b/>
        <i/>
        <sz val="14"/>
        <rFont val="Times New Roman"/>
        <family val="1"/>
      </rPr>
      <t>Đơn vị được tặng danh hiệu thi đua của năm trước liền kề năm đánh giá</t>
    </r>
    <r>
      <rPr>
        <sz val="14"/>
        <rFont val="Times New Roman"/>
        <family val="1"/>
      </rPr>
      <t xml:space="preserve">
</t>
    </r>
    <r>
      <rPr>
        <i/>
        <sz val="14"/>
        <rFont val="Times New Roman"/>
        <family val="1"/>
      </rPr>
      <t>(Cờ Chính phủ: 2 điểm; Cờ BCA: 1,75 điểm; Đơn vị Quyết thắng: 1,5 điểm; Đơn vị tiên tiến: 1 điểm; không có danh hiệu thi đua: 0 điểm)</t>
    </r>
  </si>
  <si>
    <r>
      <t xml:space="preserve">PHỤ LỤC III
Chỉ số đánh giá công tác CCHC các đơn vị cấp phòng không trực tiếp giải quyết TTHC cho tổ chức, cá nhân (trừ PA08, PC06, PC07, PC08)
</t>
    </r>
    <r>
      <rPr>
        <i/>
        <sz val="14"/>
        <rFont val="Times New Roman"/>
        <family val="1"/>
      </rPr>
      <t>(Gửi kèm theo Kế hoạch số 2291/KH-CAT-PV01(PC), ngày 10/6/2020)</t>
    </r>
  </si>
  <si>
    <t>Điểm tối đa</t>
  </si>
  <si>
    <t>Điểm tự chấm</t>
  </si>
  <si>
    <t xml:space="preserve">Hoàn thành từ 70% - 100% kế hoạch thì điểm đánh giá được tính theo công thức:
</t>
  </si>
  <si>
    <t xml:space="preserve">Từ 70% - 100% văn bản được ban hành kịp thời theo chỉ đạo của Giám đốc Công an tỉnh, UBND các cấp thì điểm đánh giá được tính theo công thức:  
</t>
  </si>
  <si>
    <t xml:space="preserve">Thực hiện từ 70% - 100% kế hoạch thì điểm đánh giá được tính theo công thức: 
</t>
  </si>
  <si>
    <t xml:space="preserve">Từ 70% - 100% vấn đề phát hiện qua kiểm tra được xử lý hoặc kiến nghị, đề xuất xử lý thì điểm đánh giá tính theo công thức:  
</t>
  </si>
  <si>
    <t xml:space="preserve">Thực hiện từ 50% - 70% kế hoạch thì điểm đánh giá được tính theo công thức:  
</t>
  </si>
  <si>
    <t xml:space="preserve">Có từ 60% - 80% các tổ, đội trực thuộc được tặng các danh hiệu thi đua của năm trước liền kề năm đánh giá thì tính theo công thức:  
</t>
  </si>
  <si>
    <t xml:space="preserve">Những bất cập, vướng mắc của các vấn đề phân cấp qua thực tiễn công tác được kiến nghị, đề xuất xử lý thì tính theo công thức:  
</t>
  </si>
  <si>
    <t xml:space="preserve">Thực hiện từ 70% - 100% kế hoạch thì điểm đánh giá được tính theo công thức:  
</t>
  </si>
  <si>
    <t xml:space="preserve">Từ 70% - 100% vấn đề phát hiện qua kiểm tra được xử lý hoặc kiến nghị xử lý thì điểm đánh giá được tính theo công thức: 
</t>
  </si>
  <si>
    <t>Có bố trí kinh phí: 0.5</t>
  </si>
  <si>
    <t>Thực hiện đúng quy định về cơ cấu số lượng lãnh đạo cấp phòng và tương đương: 0.5</t>
  </si>
  <si>
    <t>Thực hiện đúng quy định về cơ cấu số lượng chỉ huy cấp đội và tương đương: 0.5</t>
  </si>
  <si>
    <t>Đúng quy định: 1</t>
  </si>
  <si>
    <t>Ban hành văn bản QPPL</t>
  </si>
  <si>
    <t>Tham gia góp ý các dự thảo văn bản QPPL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</si>
</sst>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1"/>
      <color theme="1"/>
      <name val="Calibri"/>
      <family val="2"/>
      <scheme val="minor"/>
    </font>
    <font>
      <i/>
      <sz val="14"/>
      <color theme="1"/>
      <name val="Times New Roman"/>
      <family val="1"/>
    </font>
    <font>
      <sz val="11"/>
      <color theme="1"/>
      <name val="Calibri"/>
      <family val="2"/>
      <scheme val="minor"/>
    </font>
    <font>
      <sz val="14"/>
      <color theme="1"/>
      <name val="Times New Roman"/>
      <family val="1"/>
    </font>
    <font>
      <b/>
      <sz val="14"/>
      <name val="Times New Roman"/>
      <family val="1"/>
    </font>
    <font>
      <b/>
      <i/>
      <sz val="14"/>
      <color theme="1"/>
      <name val="Times New Roman"/>
      <family val="1"/>
    </font>
    <font>
      <sz val="14"/>
      <name val="Times New Roman"/>
      <family val="1"/>
    </font>
    <font>
      <i/>
      <sz val="14"/>
      <name val="Times New Roman"/>
      <family val="1"/>
    </font>
    <font>
      <b/>
      <i/>
      <sz val="14"/>
      <name val="Times New Roman"/>
      <family val="1"/>
    </font>
    <font>
      <b/>
      <sz val="14"/>
      <color rgb="FFFF0000"/>
      <name val="Times New Roman"/>
      <family val="1"/>
    </font>
    <font>
      <sz val="14"/>
      <color rgb="FFFF0000"/>
      <name val="Times New Roman"/>
      <family val="1"/>
    </font>
  </fonts>
  <fills count="4">
    <fill>
      <patternFill patternType="none"/>
    </fill>
    <fill>
      <patternFill patternType="gray125"/>
    </fill>
    <fill>
      <patternFill patternType="solid">
        <fgColor theme="2"/>
        <bgColor indexed="64"/>
      </patternFill>
    </fill>
    <fill>
      <patternFill patternType="solid">
        <fgColor theme="4" tint="0.79998168889431442"/>
        <bgColor indexed="64"/>
      </patternFill>
    </fill>
  </fills>
  <borders count="2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290">
    <xf numFmtId="0" fontId="0" fillId="0" borderId="0" xfId="0"/>
    <xf numFmtId="0" fontId="3" fillId="0" borderId="0" xfId="0" applyFont="1" applyAlignment="1" applyProtection="1">
      <protection locked="0"/>
    </xf>
    <xf numFmtId="0" fontId="4" fillId="2" borderId="5" xfId="0" applyFont="1" applyFill="1" applyBorder="1" applyAlignment="1" applyProtection="1">
      <alignment horizontal="center" vertical="center"/>
    </xf>
    <xf numFmtId="0" fontId="6" fillId="0" borderId="5" xfId="0" applyFont="1" applyBorder="1" applyAlignment="1" applyProtection="1">
      <alignment vertical="center"/>
      <protection locked="0"/>
    </xf>
    <xf numFmtId="0" fontId="3" fillId="0" borderId="0" xfId="0" applyFont="1" applyAlignment="1" applyProtection="1">
      <alignment wrapText="1"/>
      <protection locked="0"/>
    </xf>
    <xf numFmtId="0" fontId="4" fillId="2" borderId="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5" xfId="0" applyFont="1" applyBorder="1" applyAlignment="1" applyProtection="1">
      <alignment vertical="center" wrapText="1"/>
      <protection locked="0"/>
    </xf>
    <xf numFmtId="0" fontId="5" fillId="0" borderId="0" xfId="0" applyFont="1" applyAlignment="1" applyProtection="1">
      <alignment wrapText="1"/>
      <protection locked="0"/>
    </xf>
    <xf numFmtId="0" fontId="3" fillId="0" borderId="0" xfId="0" applyFont="1" applyBorder="1" applyAlignment="1" applyProtection="1">
      <alignment wrapText="1"/>
      <protection locked="0"/>
    </xf>
    <xf numFmtId="0" fontId="4" fillId="2" borderId="17" xfId="0" applyFont="1" applyFill="1" applyBorder="1" applyAlignment="1" applyProtection="1">
      <alignment horizontal="center" vertical="center" wrapText="1"/>
    </xf>
    <xf numFmtId="0" fontId="6" fillId="0" borderId="17" xfId="0" applyFont="1" applyBorder="1" applyAlignment="1" applyProtection="1">
      <alignment vertical="center" wrapText="1"/>
      <protection locked="0"/>
    </xf>
    <xf numFmtId="0" fontId="4" fillId="2" borderId="16"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protection locked="0"/>
    </xf>
    <xf numFmtId="0" fontId="6" fillId="0" borderId="16" xfId="0" applyFont="1" applyBorder="1" applyAlignment="1" applyProtection="1">
      <alignment vertical="center" wrapText="1"/>
      <protection locked="0"/>
    </xf>
    <xf numFmtId="0" fontId="6" fillId="3" borderId="5" xfId="0" applyFont="1" applyFill="1" applyBorder="1" applyAlignment="1" applyProtection="1">
      <alignment horizontal="center" vertical="center" wrapText="1"/>
      <protection locked="0"/>
    </xf>
    <xf numFmtId="0" fontId="6" fillId="0" borderId="5" xfId="0" applyFont="1" applyBorder="1" applyAlignment="1" applyProtection="1">
      <alignment vertical="center" wrapText="1"/>
      <protection locked="0"/>
    </xf>
    <xf numFmtId="0" fontId="4" fillId="2" borderId="4"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protection locked="0"/>
    </xf>
    <xf numFmtId="0" fontId="6" fillId="0" borderId="4" xfId="0" applyFont="1" applyBorder="1" applyAlignment="1" applyProtection="1">
      <alignment vertical="center" wrapText="1"/>
      <protection locked="0"/>
    </xf>
    <xf numFmtId="0" fontId="3" fillId="0" borderId="0" xfId="0" applyFont="1" applyAlignment="1" applyProtection="1">
      <alignment wrapText="1"/>
    </xf>
    <xf numFmtId="9" fontId="4" fillId="3" borderId="4" xfId="1"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xf>
    <xf numFmtId="0" fontId="5" fillId="0" borderId="0" xfId="0" applyFont="1" applyFill="1" applyAlignment="1" applyProtection="1">
      <alignment wrapText="1"/>
      <protection locked="0"/>
    </xf>
    <xf numFmtId="0" fontId="1" fillId="0" borderId="0" xfId="0" applyFont="1" applyAlignment="1" applyProtection="1">
      <alignment wrapText="1"/>
      <protection locked="0"/>
    </xf>
    <xf numFmtId="0" fontId="4" fillId="2" borderId="11"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1" xfId="0" applyFont="1" applyBorder="1" applyAlignment="1" applyProtection="1">
      <alignment vertical="center" wrapText="1"/>
      <protection locked="0"/>
    </xf>
    <xf numFmtId="0" fontId="7" fillId="2"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5" xfId="0" applyFont="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6" fillId="2" borderId="5"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4" fillId="0" borderId="4" xfId="0" applyFont="1" applyBorder="1" applyAlignment="1" applyProtection="1">
      <alignment vertical="center" wrapText="1"/>
      <protection locked="0"/>
    </xf>
    <xf numFmtId="0" fontId="6" fillId="0" borderId="5" xfId="0" applyFont="1" applyFill="1" applyBorder="1" applyAlignment="1" applyProtection="1">
      <alignment horizontal="center" vertical="center" wrapText="1"/>
    </xf>
    <xf numFmtId="0" fontId="7" fillId="0" borderId="5" xfId="0" applyFont="1" applyBorder="1" applyAlignment="1" applyProtection="1">
      <alignment vertical="center" wrapText="1"/>
      <protection locked="0"/>
    </xf>
    <xf numFmtId="0" fontId="3" fillId="0" borderId="0" xfId="0" applyFont="1" applyFill="1" applyAlignment="1" applyProtection="1">
      <alignment horizontal="center" vertical="center" wrapText="1"/>
      <protection locked="0"/>
    </xf>
    <xf numFmtId="0" fontId="6" fillId="0" borderId="0" xfId="0" applyFont="1" applyAlignment="1" applyProtection="1">
      <alignment wrapText="1"/>
      <protection locked="0"/>
    </xf>
    <xf numFmtId="0" fontId="6" fillId="0" borderId="0" xfId="0" applyFont="1" applyFill="1" applyAlignment="1" applyProtection="1">
      <alignment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6" fillId="0" borderId="11" xfId="0" applyFont="1" applyBorder="1" applyAlignment="1" applyProtection="1">
      <alignment vertical="center" wrapText="1"/>
      <protection locked="0"/>
    </xf>
    <xf numFmtId="0" fontId="8" fillId="2" borderId="17"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17" xfId="0" applyFont="1" applyBorder="1" applyAlignment="1" applyProtection="1">
      <alignment vertical="center" wrapText="1"/>
      <protection locked="0"/>
    </xf>
    <xf numFmtId="0" fontId="6" fillId="2" borderId="16"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7" fillId="0" borderId="16" xfId="0" applyFont="1" applyBorder="1" applyAlignment="1" applyProtection="1">
      <alignment vertical="center" wrapText="1"/>
      <protection locked="0"/>
    </xf>
    <xf numFmtId="0" fontId="8" fillId="2" borderId="16" xfId="0" applyFont="1" applyFill="1" applyBorder="1" applyAlignment="1" applyProtection="1">
      <alignment horizontal="center" vertical="center" wrapText="1"/>
    </xf>
    <xf numFmtId="0" fontId="7" fillId="0" borderId="4" xfId="0" applyFont="1" applyBorder="1" applyAlignment="1" applyProtection="1">
      <alignment vertical="center" wrapText="1"/>
      <protection locked="0"/>
    </xf>
    <xf numFmtId="9" fontId="8" fillId="3" borderId="4" xfId="1" applyFont="1" applyFill="1" applyBorder="1" applyAlignment="1" applyProtection="1">
      <alignment horizontal="center" vertical="center" wrapText="1"/>
      <protection locked="0"/>
    </xf>
    <xf numFmtId="0" fontId="7" fillId="0" borderId="17" xfId="0" applyFont="1" applyBorder="1" applyAlignment="1" applyProtection="1">
      <alignment vertical="center" wrapText="1"/>
      <protection locked="0"/>
    </xf>
    <xf numFmtId="0" fontId="6" fillId="2" borderId="9" xfId="0" applyFont="1" applyFill="1" applyBorder="1" applyAlignment="1" applyProtection="1">
      <alignment horizontal="center" vertical="center" wrapText="1"/>
    </xf>
    <xf numFmtId="9" fontId="6" fillId="3" borderId="9" xfId="1"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xf>
    <xf numFmtId="0" fontId="6" fillId="0" borderId="9" xfId="0" applyFont="1" applyBorder="1" applyAlignment="1" applyProtection="1">
      <alignment vertical="center" wrapText="1"/>
      <protection locked="0"/>
    </xf>
    <xf numFmtId="9" fontId="6" fillId="3" borderId="5" xfId="1"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xf>
    <xf numFmtId="9" fontId="7" fillId="3" borderId="5" xfId="1" applyFont="1" applyFill="1" applyBorder="1" applyAlignment="1" applyProtection="1">
      <alignment horizontal="center" vertical="center" wrapText="1"/>
      <protection locked="0"/>
    </xf>
    <xf numFmtId="9" fontId="7" fillId="3" borderId="16" xfId="1"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6" fillId="3" borderId="4" xfId="0" applyNumberFormat="1" applyFont="1" applyFill="1" applyBorder="1" applyAlignment="1" applyProtection="1">
      <alignment horizontal="center" vertical="center" wrapText="1"/>
      <protection locked="0"/>
    </xf>
    <xf numFmtId="9" fontId="6" fillId="3" borderId="4" xfId="1" applyFont="1" applyFill="1" applyBorder="1" applyAlignment="1" applyProtection="1">
      <alignment horizontal="center" vertical="center" wrapText="1"/>
      <protection locked="0"/>
    </xf>
    <xf numFmtId="0" fontId="6" fillId="3" borderId="4" xfId="1" applyNumberFormat="1"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13" xfId="0" applyFont="1" applyBorder="1" applyAlignment="1" applyProtection="1">
      <alignment vertical="center" wrapText="1"/>
      <protection locked="0"/>
    </xf>
    <xf numFmtId="0" fontId="8" fillId="0" borderId="13" xfId="0" applyFont="1" applyFill="1" applyBorder="1" applyAlignment="1" applyProtection="1">
      <alignment vertical="center" wrapText="1"/>
      <protection locked="0"/>
    </xf>
    <xf numFmtId="0" fontId="7" fillId="3" borderId="4"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protection locked="0"/>
    </xf>
    <xf numFmtId="0" fontId="7" fillId="0" borderId="19" xfId="0" applyFont="1" applyBorder="1" applyAlignment="1" applyProtection="1">
      <alignment vertical="center" wrapText="1"/>
      <protection locked="0"/>
    </xf>
    <xf numFmtId="0" fontId="4" fillId="2" borderId="21" xfId="0" applyFont="1" applyFill="1" applyBorder="1" applyAlignment="1" applyProtection="1">
      <alignment horizontal="center" vertical="center" wrapText="1"/>
    </xf>
    <xf numFmtId="0" fontId="6" fillId="3" borderId="21" xfId="0" applyFont="1" applyFill="1" applyBorder="1" applyAlignment="1" applyProtection="1">
      <alignment horizontal="center" vertical="center" wrapText="1"/>
      <protection locked="0"/>
    </xf>
    <xf numFmtId="0" fontId="6" fillId="0" borderId="21" xfId="0" applyFont="1" applyBorder="1" applyAlignment="1" applyProtection="1">
      <alignment vertical="center" wrapText="1"/>
      <protection locked="0"/>
    </xf>
    <xf numFmtId="0" fontId="4" fillId="2" borderId="23"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protection locked="0"/>
    </xf>
    <xf numFmtId="0" fontId="6" fillId="0" borderId="23" xfId="0" applyFont="1" applyBorder="1" applyAlignment="1" applyProtection="1">
      <alignment vertical="center" wrapText="1"/>
      <protection locked="0"/>
    </xf>
    <xf numFmtId="0" fontId="6" fillId="0" borderId="17"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9" fontId="6" fillId="3" borderId="24" xfId="1"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xf>
    <xf numFmtId="0" fontId="6" fillId="0" borderId="25" xfId="0" applyFont="1" applyBorder="1" applyAlignment="1" applyProtection="1">
      <alignment vertical="center" wrapText="1"/>
      <protection locked="0"/>
    </xf>
    <xf numFmtId="0" fontId="6" fillId="3" borderId="25"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xf>
    <xf numFmtId="0" fontId="6" fillId="0" borderId="24" xfId="0" applyFont="1" applyBorder="1" applyAlignment="1" applyProtection="1">
      <alignment vertical="center" wrapText="1"/>
      <protection locked="0"/>
    </xf>
    <xf numFmtId="0" fontId="6" fillId="2" borderId="25" xfId="0" applyFont="1" applyFill="1" applyBorder="1" applyAlignment="1" applyProtection="1">
      <alignment horizontal="center" vertical="center" wrapText="1"/>
    </xf>
    <xf numFmtId="0" fontId="7" fillId="0" borderId="25" xfId="0" applyFont="1" applyBorder="1" applyAlignment="1" applyProtection="1">
      <alignment vertical="center" wrapText="1"/>
      <protection locked="0"/>
    </xf>
    <xf numFmtId="0" fontId="7" fillId="2" borderId="25"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xf numFmtId="0" fontId="7" fillId="0" borderId="21" xfId="0" applyFont="1" applyBorder="1" applyAlignment="1" applyProtection="1">
      <alignment vertical="center" wrapText="1"/>
      <protection locked="0"/>
    </xf>
    <xf numFmtId="0" fontId="7" fillId="2" borderId="13"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protection locked="0"/>
    </xf>
    <xf numFmtId="0" fontId="7" fillId="0" borderId="13" xfId="0" applyFont="1" applyBorder="1" applyAlignment="1" applyProtection="1">
      <alignment vertical="center" wrapText="1"/>
      <protection locked="0"/>
    </xf>
    <xf numFmtId="0" fontId="4" fillId="2" borderId="24" xfId="0" applyFont="1" applyFill="1" applyBorder="1" applyAlignment="1" applyProtection="1">
      <alignment horizontal="center" vertical="center" wrapText="1"/>
    </xf>
    <xf numFmtId="0" fontId="4" fillId="0" borderId="24" xfId="0" applyFont="1" applyBorder="1" applyAlignment="1" applyProtection="1">
      <alignment vertical="center" wrapText="1"/>
      <protection locked="0"/>
    </xf>
    <xf numFmtId="0" fontId="4" fillId="0" borderId="25"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8" fillId="2" borderId="24" xfId="0" applyFont="1" applyFill="1" applyBorder="1" applyAlignment="1" applyProtection="1">
      <alignment horizontal="center" vertical="center" wrapText="1"/>
    </xf>
    <xf numFmtId="0" fontId="7" fillId="0" borderId="24" xfId="0" applyFont="1" applyBorder="1" applyAlignment="1" applyProtection="1">
      <alignment vertical="center" wrapText="1"/>
      <protection locked="0"/>
    </xf>
    <xf numFmtId="0" fontId="8" fillId="2" borderId="21" xfId="0" applyFont="1" applyFill="1" applyBorder="1" applyAlignment="1" applyProtection="1">
      <alignment horizontal="center" vertical="center" wrapText="1"/>
    </xf>
    <xf numFmtId="0" fontId="8" fillId="2" borderId="24" xfId="0" applyFont="1" applyFill="1" applyBorder="1" applyAlignment="1" applyProtection="1">
      <alignment vertical="center" wrapText="1"/>
    </xf>
    <xf numFmtId="0" fontId="4" fillId="0" borderId="13" xfId="0" applyFont="1" applyBorder="1" applyAlignment="1" applyProtection="1">
      <alignment vertical="center" wrapText="1"/>
      <protection locked="0"/>
    </xf>
    <xf numFmtId="0" fontId="7" fillId="2" borderId="23" xfId="0" applyFont="1" applyFill="1" applyBorder="1" applyAlignment="1" applyProtection="1">
      <alignment horizontal="center" vertical="center" wrapText="1"/>
    </xf>
    <xf numFmtId="0" fontId="7" fillId="0" borderId="23" xfId="0" applyFont="1" applyBorder="1" applyAlignment="1" applyProtection="1">
      <alignment vertical="center" wrapText="1"/>
      <protection locked="0"/>
    </xf>
    <xf numFmtId="0" fontId="6" fillId="2" borderId="21" xfId="0" applyFont="1" applyFill="1" applyBorder="1" applyAlignment="1" applyProtection="1">
      <alignment horizontal="center" vertical="center" wrapText="1"/>
    </xf>
    <xf numFmtId="0" fontId="8" fillId="2" borderId="25" xfId="0" applyFont="1" applyFill="1" applyBorder="1" applyAlignment="1" applyProtection="1">
      <alignment horizontal="center" vertical="center" wrapText="1"/>
    </xf>
    <xf numFmtId="0" fontId="8" fillId="0" borderId="17" xfId="0" applyFont="1" applyFill="1" applyBorder="1" applyAlignment="1" applyProtection="1">
      <alignment vertical="center" wrapText="1"/>
      <protection locked="0"/>
    </xf>
    <xf numFmtId="0" fontId="7" fillId="0" borderId="14" xfId="0" applyFont="1" applyBorder="1" applyAlignment="1" applyProtection="1">
      <alignment vertical="center" wrapText="1"/>
      <protection locked="0"/>
    </xf>
    <xf numFmtId="0" fontId="4" fillId="2" borderId="27" xfId="0" applyFont="1" applyFill="1" applyBorder="1" applyAlignment="1" applyProtection="1">
      <alignment horizontal="center" vertical="center"/>
    </xf>
    <xf numFmtId="0" fontId="6" fillId="3" borderId="27" xfId="0" applyFont="1" applyFill="1" applyBorder="1" applyAlignment="1" applyProtection="1">
      <alignment horizontal="center" vertical="center"/>
      <protection locked="0"/>
    </xf>
    <xf numFmtId="0" fontId="6" fillId="0" borderId="27" xfId="0" applyFont="1" applyBorder="1" applyAlignment="1" applyProtection="1">
      <alignment vertical="center"/>
      <protection locked="0"/>
    </xf>
    <xf numFmtId="0" fontId="7" fillId="2" borderId="24"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wrapText="1"/>
    </xf>
    <xf numFmtId="9" fontId="7" fillId="3" borderId="20" xfId="1"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wrapText="1"/>
    </xf>
    <xf numFmtId="0" fontId="6" fillId="0" borderId="20" xfId="0" applyFont="1" applyBorder="1" applyAlignment="1" applyProtection="1">
      <alignment vertical="center" wrapText="1"/>
      <protection locked="0"/>
    </xf>
    <xf numFmtId="0" fontId="4" fillId="0" borderId="17" xfId="0" applyNumberFormat="1"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7" xfId="0"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7" fillId="0" borderId="14" xfId="0" applyFont="1" applyBorder="1" applyAlignment="1" applyProtection="1">
      <alignment vertical="center" wrapText="1"/>
      <protection locked="0"/>
    </xf>
    <xf numFmtId="0" fontId="4" fillId="2" borderId="3" xfId="0" applyFont="1" applyFill="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3" xfId="0" applyFont="1" applyBorder="1" applyAlignment="1" applyProtection="1">
      <alignment vertical="center" wrapText="1"/>
      <protection locked="0"/>
    </xf>
    <xf numFmtId="0" fontId="4" fillId="0" borderId="3"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9" fontId="8" fillId="3" borderId="27" xfId="1"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xf>
    <xf numFmtId="0" fontId="7" fillId="0" borderId="27" xfId="0" applyFont="1" applyBorder="1" applyAlignment="1" applyProtection="1">
      <alignment vertical="center" wrapText="1"/>
      <protection locked="0"/>
    </xf>
    <xf numFmtId="0" fontId="4" fillId="0" borderId="1"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5" xfId="0" applyFont="1" applyBorder="1" applyAlignment="1" applyProtection="1">
      <alignment horizontal="justify"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justify" vertical="center" wrapText="1"/>
    </xf>
    <xf numFmtId="0" fontId="8" fillId="0" borderId="12" xfId="0" applyFont="1" applyBorder="1" applyAlignment="1" applyProtection="1">
      <alignment horizontal="center" vertical="center" wrapText="1"/>
    </xf>
    <xf numFmtId="0" fontId="8" fillId="0" borderId="13" xfId="0" applyFont="1" applyBorder="1" applyAlignment="1" applyProtection="1">
      <alignment horizontal="justify" vertical="center" wrapText="1"/>
    </xf>
    <xf numFmtId="0" fontId="7" fillId="0" borderId="5" xfId="0" applyFont="1" applyBorder="1" applyAlignment="1" applyProtection="1">
      <alignment horizontal="justify" vertical="center" wrapText="1"/>
    </xf>
    <xf numFmtId="0" fontId="7" fillId="0" borderId="21" xfId="0" applyFont="1" applyBorder="1" applyAlignment="1" applyProtection="1">
      <alignment horizontal="justify" vertical="center" wrapText="1"/>
    </xf>
    <xf numFmtId="0" fontId="8" fillId="0" borderId="14" xfId="0" applyFont="1" applyBorder="1" applyAlignment="1" applyProtection="1">
      <alignment horizontal="center" vertical="center" wrapText="1"/>
    </xf>
    <xf numFmtId="0" fontId="8" fillId="0" borderId="17" xfId="0" applyFont="1" applyBorder="1" applyAlignment="1" applyProtection="1">
      <alignment horizontal="justify" vertical="center" wrapText="1"/>
    </xf>
    <xf numFmtId="0" fontId="7" fillId="0" borderId="25" xfId="0" applyFont="1" applyBorder="1" applyAlignment="1" applyProtection="1">
      <alignment horizontal="justify" vertical="center" wrapText="1"/>
    </xf>
    <xf numFmtId="0" fontId="7" fillId="0" borderId="24" xfId="0" applyFont="1" applyBorder="1" applyAlignment="1" applyProtection="1">
      <alignment horizontal="justify" vertical="top" wrapText="1"/>
    </xf>
    <xf numFmtId="0" fontId="7" fillId="0" borderId="4" xfId="0" applyFont="1" applyBorder="1" applyAlignment="1" applyProtection="1">
      <alignment horizontal="justify" vertical="center" wrapText="1"/>
    </xf>
    <xf numFmtId="0" fontId="7" fillId="0" borderId="24" xfId="0" quotePrefix="1" applyFont="1" applyBorder="1" applyAlignment="1" applyProtection="1">
      <alignment horizontal="center" vertical="center" wrapText="1"/>
    </xf>
    <xf numFmtId="0" fontId="7" fillId="0" borderId="15" xfId="0" quotePrefix="1" applyFont="1" applyBorder="1" applyAlignment="1" applyProtection="1">
      <alignment horizontal="center" vertical="center" wrapText="1"/>
    </xf>
    <xf numFmtId="0" fontId="7" fillId="0" borderId="16" xfId="0" applyFont="1" applyBorder="1" applyAlignment="1" applyProtection="1">
      <alignment horizontal="justify" vertical="center" wrapText="1"/>
    </xf>
    <xf numFmtId="0" fontId="8" fillId="0" borderId="9" xfId="0" applyFont="1" applyBorder="1" applyAlignment="1" applyProtection="1">
      <alignment horizontal="center" vertical="center" wrapText="1"/>
    </xf>
    <xf numFmtId="0" fontId="8" fillId="0" borderId="5" xfId="0" applyFont="1" applyBorder="1" applyAlignment="1" applyProtection="1">
      <alignment horizontal="justify" vertical="center" wrapText="1"/>
    </xf>
    <xf numFmtId="0" fontId="7" fillId="0" borderId="2" xfId="0" quotePrefix="1" applyFont="1" applyBorder="1" applyAlignment="1" applyProtection="1">
      <alignment horizontal="center" vertical="center" wrapText="1"/>
    </xf>
    <xf numFmtId="0" fontId="7" fillId="0" borderId="9" xfId="0" quotePrefix="1" applyFont="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17" xfId="0" applyFont="1" applyFill="1" applyBorder="1" applyAlignment="1" applyProtection="1">
      <alignment horizontal="justify" vertical="center" wrapText="1"/>
    </xf>
    <xf numFmtId="0" fontId="7" fillId="0" borderId="14" xfId="0" quotePrefix="1" applyFont="1" applyBorder="1" applyAlignment="1" applyProtection="1">
      <alignment horizontal="center" vertical="center" wrapText="1"/>
    </xf>
    <xf numFmtId="0" fontId="7" fillId="0" borderId="14" xfId="0" applyFont="1" applyBorder="1" applyAlignment="1" applyProtection="1">
      <alignment horizontal="left" vertical="top" wrapText="1"/>
    </xf>
    <xf numFmtId="0" fontId="7" fillId="0" borderId="26" xfId="0" quotePrefix="1" applyFont="1" applyBorder="1" applyAlignment="1" applyProtection="1">
      <alignment horizontal="center" vertical="center" wrapText="1"/>
    </xf>
    <xf numFmtId="0" fontId="7" fillId="0" borderId="27" xfId="0" applyFont="1" applyBorder="1" applyAlignment="1" applyProtection="1">
      <alignment horizontal="justify" vertical="center" wrapText="1"/>
    </xf>
    <xf numFmtId="0" fontId="7" fillId="0" borderId="17" xfId="0" applyFont="1" applyBorder="1" applyAlignment="1" applyProtection="1">
      <alignment horizontal="justify" vertical="center" wrapText="1"/>
    </xf>
    <xf numFmtId="0" fontId="7" fillId="0" borderId="20" xfId="0" quotePrefix="1" applyFont="1" applyBorder="1" applyAlignment="1" applyProtection="1">
      <alignment horizontal="center" vertical="center" wrapText="1"/>
    </xf>
    <xf numFmtId="0" fontId="7" fillId="0" borderId="22" xfId="0" applyFont="1" applyBorder="1" applyAlignment="1" applyProtection="1">
      <alignment horizontal="justify" vertical="center" wrapText="1"/>
    </xf>
    <xf numFmtId="0" fontId="7" fillId="0" borderId="5" xfId="0" applyFont="1" applyBorder="1" applyAlignment="1" applyProtection="1">
      <alignment horizontal="justify" vertical="center"/>
    </xf>
    <xf numFmtId="0" fontId="7" fillId="0" borderId="26" xfId="0" applyFont="1" applyBorder="1" applyAlignment="1" applyProtection="1">
      <alignment horizontal="justify" vertical="center"/>
    </xf>
    <xf numFmtId="0" fontId="8" fillId="0" borderId="17" xfId="0" applyFont="1" applyBorder="1" applyAlignment="1" applyProtection="1">
      <alignment horizontal="justify" vertical="center"/>
    </xf>
    <xf numFmtId="0" fontId="6" fillId="0" borderId="15" xfId="0" quotePrefix="1" applyFont="1" applyBorder="1" applyAlignment="1" applyProtection="1">
      <alignment horizontal="center" vertical="center" wrapText="1"/>
    </xf>
    <xf numFmtId="0" fontId="7" fillId="0" borderId="5" xfId="0" applyFont="1" applyBorder="1" applyAlignment="1" applyProtection="1">
      <alignment horizontal="left" vertical="top" wrapText="1"/>
    </xf>
    <xf numFmtId="0" fontId="7" fillId="0" borderId="20" xfId="0" applyFont="1" applyBorder="1" applyAlignment="1" applyProtection="1">
      <alignment horizontal="justify" vertical="top" wrapText="1"/>
    </xf>
    <xf numFmtId="0" fontId="4" fillId="0" borderId="2" xfId="0" quotePrefix="1"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7" xfId="0" applyFont="1" applyBorder="1" applyAlignment="1" applyProtection="1">
      <alignment horizontal="justify"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justify" vertical="center" wrapText="1"/>
    </xf>
    <xf numFmtId="0" fontId="7" fillId="0" borderId="22" xfId="0" quotePrefix="1" applyFont="1" applyBorder="1" applyAlignment="1" applyProtection="1">
      <alignment horizontal="center" vertical="center" wrapText="1"/>
    </xf>
    <xf numFmtId="0" fontId="7" fillId="0" borderId="23" xfId="0" applyFont="1" applyBorder="1" applyAlignment="1" applyProtection="1">
      <alignment horizontal="justify" vertical="center" wrapText="1"/>
    </xf>
    <xf numFmtId="0" fontId="6" fillId="0" borderId="13" xfId="0" applyFont="1" applyBorder="1" applyAlignment="1" applyProtection="1">
      <alignment horizontal="justify" vertical="center" wrapText="1"/>
    </xf>
    <xf numFmtId="0" fontId="6" fillId="0" borderId="5" xfId="0" applyFont="1" applyBorder="1" applyAlignment="1" applyProtection="1">
      <alignment horizontal="justify" vertical="center" wrapText="1"/>
    </xf>
    <xf numFmtId="0" fontId="8" fillId="0" borderId="12" xfId="0" applyFont="1" applyFill="1" applyBorder="1" applyAlignment="1" applyProtection="1">
      <alignment horizontal="center" vertical="center" wrapText="1"/>
    </xf>
    <xf numFmtId="0" fontId="8" fillId="0" borderId="13" xfId="0" applyFont="1" applyFill="1" applyBorder="1" applyAlignment="1" applyProtection="1">
      <alignment horizontal="justify" vertical="center" wrapText="1"/>
    </xf>
    <xf numFmtId="0" fontId="7" fillId="0" borderId="24" xfId="0" applyFont="1" applyBorder="1" applyAlignment="1" applyProtection="1">
      <alignment vertical="top" wrapText="1"/>
    </xf>
    <xf numFmtId="0" fontId="8" fillId="0" borderId="14" xfId="0" quotePrefix="1" applyFont="1" applyBorder="1" applyAlignment="1" applyProtection="1">
      <alignment horizontal="center" vertical="center" wrapText="1"/>
    </xf>
    <xf numFmtId="0" fontId="7" fillId="0" borderId="4" xfId="0" applyFont="1" applyBorder="1" applyAlignment="1" applyProtection="1">
      <alignment horizontal="justify" vertical="center"/>
    </xf>
    <xf numFmtId="0" fontId="4" fillId="0" borderId="24" xfId="0" quotePrefix="1" applyFont="1" applyBorder="1" applyAlignment="1" applyProtection="1">
      <alignment horizontal="center" vertical="center" wrapText="1"/>
    </xf>
    <xf numFmtId="0" fontId="4" fillId="0" borderId="3" xfId="0" applyFont="1" applyBorder="1" applyAlignment="1" applyProtection="1">
      <alignment horizontal="justify" vertical="center" wrapText="1"/>
    </xf>
    <xf numFmtId="0" fontId="7" fillId="0" borderId="14"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justify" vertical="center" wrapText="1"/>
    </xf>
    <xf numFmtId="0" fontId="7" fillId="0" borderId="2"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7" xfId="0" applyFont="1" applyBorder="1" applyAlignment="1" applyProtection="1">
      <alignment horizontal="justify" vertical="center" wrapText="1"/>
    </xf>
    <xf numFmtId="0" fontId="4" fillId="0" borderId="15" xfId="0" quotePrefix="1" applyFont="1" applyBorder="1" applyAlignment="1" applyProtection="1">
      <alignment horizontal="center" vertical="center" wrapText="1"/>
    </xf>
    <xf numFmtId="0" fontId="4" fillId="0" borderId="9" xfId="0" quotePrefix="1" applyFont="1" applyBorder="1" applyAlignment="1" applyProtection="1">
      <alignment horizontal="center" vertical="center" wrapText="1"/>
    </xf>
    <xf numFmtId="0" fontId="4" fillId="0" borderId="22" xfId="0" quotePrefix="1" applyFont="1" applyBorder="1" applyAlignment="1" applyProtection="1">
      <alignment horizontal="center" vertical="center" wrapText="1"/>
    </xf>
    <xf numFmtId="0" fontId="4" fillId="0" borderId="20" xfId="0" quotePrefix="1"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justify" vertical="center" wrapText="1"/>
    </xf>
    <xf numFmtId="0" fontId="4" fillId="0" borderId="11"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7" fillId="0" borderId="21"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4" fillId="0" borderId="5" xfId="0" applyNumberFormat="1"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0" borderId="13" xfId="0" applyFont="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xf>
    <xf numFmtId="9" fontId="6" fillId="3" borderId="14" xfId="1" applyFont="1" applyFill="1" applyBorder="1" applyAlignment="1" applyProtection="1">
      <alignment horizontal="center" vertical="center" wrapText="1"/>
      <protection locked="0"/>
    </xf>
    <xf numFmtId="0" fontId="6" fillId="2" borderId="23" xfId="0" applyFont="1" applyFill="1" applyBorder="1" applyAlignment="1" applyProtection="1">
      <alignment horizontal="center" vertical="center" wrapText="1"/>
    </xf>
    <xf numFmtId="9" fontId="6" fillId="3" borderId="23" xfId="1"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protection locked="0"/>
    </xf>
    <xf numFmtId="0" fontId="7" fillId="3" borderId="25" xfId="0" applyNumberFormat="1" applyFont="1" applyFill="1" applyBorder="1" applyAlignment="1" applyProtection="1">
      <alignment horizontal="center" vertical="center" wrapText="1"/>
      <protection locked="0"/>
    </xf>
    <xf numFmtId="0" fontId="7" fillId="3" borderId="21" xfId="0" applyNumberFormat="1" applyFont="1" applyFill="1"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justify" vertical="center" wrapText="1"/>
    </xf>
    <xf numFmtId="0" fontId="9" fillId="2" borderId="7" xfId="0" applyFont="1" applyFill="1" applyBorder="1" applyAlignment="1" applyProtection="1">
      <alignment horizontal="center" vertical="center" wrapText="1"/>
    </xf>
    <xf numFmtId="0" fontId="9" fillId="0" borderId="7" xfId="0" applyFont="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xf>
    <xf numFmtId="0" fontId="9" fillId="0" borderId="7" xfId="0" applyFont="1" applyBorder="1" applyAlignment="1" applyProtection="1">
      <alignment vertical="center" wrapText="1"/>
      <protection locked="0"/>
    </xf>
    <xf numFmtId="0" fontId="9" fillId="0" borderId="2" xfId="0" applyFont="1" applyBorder="1" applyAlignment="1" applyProtection="1">
      <alignment horizontal="center" vertical="center" wrapText="1"/>
    </xf>
    <xf numFmtId="0" fontId="9" fillId="0" borderId="4" xfId="0" applyFont="1" applyBorder="1" applyAlignment="1" applyProtection="1">
      <alignment horizontal="justify" vertical="center" wrapText="1"/>
    </xf>
    <xf numFmtId="0" fontId="9" fillId="2" borderId="4" xfId="0" applyFont="1" applyFill="1" applyBorder="1" applyAlignment="1" applyProtection="1">
      <alignment horizontal="center" vertical="center" wrapText="1"/>
    </xf>
    <xf numFmtId="0" fontId="9" fillId="0" borderId="4" xfId="0" applyFont="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xf>
    <xf numFmtId="0" fontId="9" fillId="0" borderId="4" xfId="0" applyFont="1" applyBorder="1" applyAlignment="1" applyProtection="1">
      <alignment vertical="center" wrapText="1"/>
      <protection locked="0"/>
    </xf>
    <xf numFmtId="0" fontId="9" fillId="0" borderId="9" xfId="0" applyFont="1" applyBorder="1" applyAlignment="1" applyProtection="1">
      <alignment horizontal="center" vertical="center" wrapText="1"/>
    </xf>
    <xf numFmtId="0" fontId="9" fillId="0" borderId="5" xfId="0" applyFont="1" applyBorder="1" applyAlignment="1" applyProtection="1">
      <alignment horizontal="justify" vertical="center" wrapText="1"/>
    </xf>
    <xf numFmtId="0" fontId="9" fillId="2" borderId="5" xfId="0" applyFont="1" applyFill="1" applyBorder="1" applyAlignment="1" applyProtection="1">
      <alignment horizontal="center" vertical="center" wrapText="1"/>
    </xf>
    <xf numFmtId="0" fontId="9" fillId="0" borderId="5" xfId="0" applyFont="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xf>
    <xf numFmtId="0" fontId="9" fillId="0" borderId="5" xfId="0" applyFont="1" applyBorder="1" applyAlignment="1" applyProtection="1">
      <alignment vertical="center" wrapText="1"/>
      <protection locked="0"/>
    </xf>
    <xf numFmtId="0" fontId="10" fillId="0" borderId="5" xfId="0" applyFont="1" applyBorder="1" applyAlignment="1" applyProtection="1">
      <alignment horizontal="justify" vertical="center" wrapText="1"/>
      <protection locked="0"/>
    </xf>
    <xf numFmtId="0" fontId="9" fillId="0" borderId="10" xfId="0" applyFont="1" applyBorder="1" applyAlignment="1" applyProtection="1">
      <alignment horizontal="center" vertical="center" wrapText="1"/>
    </xf>
    <xf numFmtId="0" fontId="9" fillId="0" borderId="11" xfId="0" applyFont="1" applyBorder="1" applyAlignment="1" applyProtection="1">
      <alignment horizontal="justify" vertical="center" wrapText="1"/>
    </xf>
    <xf numFmtId="0" fontId="9" fillId="2" borderId="11" xfId="0" applyFont="1" applyFill="1" applyBorder="1" applyAlignment="1" applyProtection="1">
      <alignment horizontal="center" vertical="center" wrapText="1"/>
    </xf>
    <xf numFmtId="0" fontId="9" fillId="0" borderId="11" xfId="0" applyFont="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xf>
    <xf numFmtId="0" fontId="9" fillId="0" borderId="11"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9" fillId="2" borderId="4" xfId="0" applyNumberFormat="1" applyFont="1" applyFill="1" applyBorder="1" applyAlignment="1" applyProtection="1">
      <alignment horizontal="center" vertical="center" wrapText="1"/>
    </xf>
    <xf numFmtId="164" fontId="9" fillId="0" borderId="4" xfId="0" applyNumberFormat="1" applyFont="1" applyFill="1" applyBorder="1" applyAlignment="1" applyProtection="1">
      <alignment horizontal="center" vertical="center" wrapText="1"/>
    </xf>
    <xf numFmtId="0" fontId="3" fillId="0" borderId="0" xfId="0" applyFont="1" applyAlignment="1" applyProtection="1">
      <alignment horizontal="left" wrapText="1"/>
      <protection locked="0"/>
    </xf>
    <xf numFmtId="0" fontId="4" fillId="0" borderId="0" xfId="0" applyFont="1" applyBorder="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9" fillId="0" borderId="6"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4" fillId="0" borderId="8" xfId="0" applyFont="1" applyBorder="1" applyAlignment="1" applyProtection="1">
      <alignment horizontal="left" vertical="center" wrapText="1"/>
      <protection locked="0"/>
    </xf>
    <xf numFmtId="0" fontId="8" fillId="0" borderId="12" xfId="0" applyFont="1" applyBorder="1" applyAlignment="1" applyProtection="1">
      <alignment horizontal="justify" vertical="center" wrapText="1"/>
    </xf>
    <xf numFmtId="0" fontId="4" fillId="0" borderId="14" xfId="0" quotePrefix="1" applyFont="1" applyBorder="1" applyAlignment="1" applyProtection="1">
      <alignment horizontal="center" vertical="center" wrapText="1"/>
    </xf>
    <xf numFmtId="0" fontId="4" fillId="0" borderId="26" xfId="0" quotePrefix="1" applyFont="1" applyBorder="1" applyAlignment="1" applyProtection="1">
      <alignment horizontal="center" vertical="center" wrapText="1"/>
    </xf>
    <xf numFmtId="0" fontId="8" fillId="0" borderId="13" xfId="0" applyFont="1" applyFill="1" applyBorder="1" applyAlignment="1" applyProtection="1">
      <alignment horizontal="center" vertical="center"/>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495299</xdr:colOff>
      <xdr:row>18</xdr:row>
      <xdr:rowOff>438150</xdr:rowOff>
    </xdr:from>
    <xdr:ext cx="2762249" cy="504825"/>
    <mc:AlternateContent xmlns:mc="http://schemas.openxmlformats.org/markup-compatibility/2006" xmlns:a14="http://schemas.microsoft.com/office/drawing/2010/main">
      <mc:Choice Requires="a14">
        <xdr:sp macro="" textlink="">
          <xdr:nvSpPr>
            <xdr:cNvPr id="3" name="TextBox 2"/>
            <xdr:cNvSpPr txBox="1"/>
          </xdr:nvSpPr>
          <xdr:spPr>
            <a:xfrm>
              <a:off x="1162049" y="937260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3" name="TextBox 2"/>
            <xdr:cNvSpPr txBox="1"/>
          </xdr:nvSpPr>
          <xdr:spPr>
            <a:xfrm>
              <a:off x="1162049" y="937260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352424</xdr:colOff>
      <xdr:row>114</xdr:row>
      <xdr:rowOff>704850</xdr:rowOff>
    </xdr:from>
    <xdr:ext cx="3314701" cy="513474"/>
    <mc:AlternateContent xmlns:mc="http://schemas.openxmlformats.org/markup-compatibility/2006" xmlns:a14="http://schemas.microsoft.com/office/drawing/2010/main">
      <mc:Choice Requires="a14">
        <xdr:sp macro="" textlink="">
          <xdr:nvSpPr>
            <xdr:cNvPr id="4" name="TextBox 3"/>
            <xdr:cNvSpPr txBox="1"/>
          </xdr:nvSpPr>
          <xdr:spPr>
            <a:xfrm>
              <a:off x="1019174" y="50634900"/>
              <a:ext cx="3314701" cy="513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đơ</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v</m:t>
                        </m:r>
                        <m:r>
                          <a:rPr lang="en-US" sz="1400" b="0" i="0">
                            <a:solidFill>
                              <a:schemeClr val="tx1"/>
                            </a:solidFill>
                            <a:effectLst/>
                            <a:latin typeface="Cambria Math"/>
                            <a:ea typeface="+mn-ea"/>
                            <a:cs typeface="+mn-cs"/>
                          </a:rPr>
                          <m:t>ị đạ</m:t>
                        </m:r>
                        <m:r>
                          <m:rPr>
                            <m:sty m:val="p"/>
                          </m:rPr>
                          <a:rPr lang="en-US" sz="1400" b="0" i="0">
                            <a:solidFill>
                              <a:schemeClr val="tx1"/>
                            </a:solidFill>
                            <a:effectLst/>
                            <a:latin typeface="Cambria Math"/>
                            <a:ea typeface="+mn-ea"/>
                            <a:cs typeface="+mn-cs"/>
                          </a:rPr>
                          <m:t>t</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danh</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hi</m:t>
                        </m:r>
                        <m:r>
                          <a:rPr lang="en-US" sz="1400" b="0" i="0">
                            <a:solidFill>
                              <a:schemeClr val="tx1"/>
                            </a:solidFill>
                            <a:effectLst/>
                            <a:latin typeface="Cambria Math"/>
                            <a:ea typeface="+mn-ea"/>
                            <a:cs typeface="+mn-cs"/>
                          </a:rPr>
                          <m:t>ệ</m:t>
                        </m:r>
                        <m:r>
                          <m:rPr>
                            <m:sty m:val="p"/>
                          </m:rPr>
                          <a:rPr lang="en-US" sz="1400" b="0" i="0">
                            <a:solidFill>
                              <a:schemeClr val="tx1"/>
                            </a:solidFill>
                            <a:effectLst/>
                            <a:latin typeface="Cambria Math"/>
                            <a:ea typeface="+mn-ea"/>
                            <a:cs typeface="+mn-cs"/>
                          </a:rPr>
                          <m:t>u</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thi</m:t>
                        </m:r>
                        <m:r>
                          <a:rPr lang="en-US" sz="1400" b="0" i="0">
                            <a:solidFill>
                              <a:schemeClr val="tx1"/>
                            </a:solidFill>
                            <a:effectLst/>
                            <a:latin typeface="Cambria Math"/>
                            <a:ea typeface="+mn-ea"/>
                            <a:cs typeface="+mn-cs"/>
                          </a:rPr>
                          <m:t> đ</m:t>
                        </m:r>
                        <m:r>
                          <m:rPr>
                            <m:sty m:val="p"/>
                          </m:rPr>
                          <a:rPr lang="en-US" sz="1400" b="0" i="0">
                            <a:solidFill>
                              <a:schemeClr val="tx1"/>
                            </a:solidFill>
                            <a:effectLst/>
                            <a:latin typeface="Cambria Math"/>
                            <a:ea typeface="+mn-ea"/>
                            <a:cs typeface="+mn-cs"/>
                          </a:rPr>
                          <m:t>ua</m:t>
                        </m:r>
                        <m:r>
                          <a:rPr lang="en-US" sz="1400" b="0" i="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m:t>
                        </m:r>
                        <m:r>
                          <a:rPr lang="en-US" sz="1400" b="0" i="1">
                            <a:solidFill>
                              <a:schemeClr val="tx1"/>
                            </a:solidFill>
                            <a:effectLst/>
                            <a:latin typeface="Cambria Math"/>
                            <a:ea typeface="+mn-ea"/>
                            <a:cs typeface="+mn-cs"/>
                          </a:rPr>
                          <m:t>0</m:t>
                        </m:r>
                      </m:num>
                      <m:den>
                        <m:r>
                          <a:rPr lang="en-US" sz="1400" b="0" i="0">
                            <a:solidFill>
                              <a:schemeClr val="tx1"/>
                            </a:solidFill>
                            <a:effectLst/>
                            <a:latin typeface="Cambria Math"/>
                            <a:ea typeface="+mn-ea"/>
                            <a:cs typeface="+mn-cs"/>
                          </a:rPr>
                          <m:t>8</m:t>
                        </m:r>
                        <m:r>
                          <a:rPr lang="en-US" sz="1400">
                            <a:solidFill>
                              <a:schemeClr val="tx1"/>
                            </a:solidFill>
                            <a:effectLst/>
                            <a:latin typeface="Cambria Math"/>
                            <a:ea typeface="+mn-ea"/>
                            <a:cs typeface="+mn-cs"/>
                          </a:rPr>
                          <m:t>0%</m:t>
                        </m:r>
                      </m:den>
                    </m:f>
                  </m:oMath>
                </m:oMathPara>
              </a14:m>
              <a:endParaRPr lang="en-US" sz="1400"/>
            </a:p>
          </xdr:txBody>
        </xdr:sp>
      </mc:Choice>
      <mc:Fallback xmlns="">
        <xdr:sp macro="" textlink="">
          <xdr:nvSpPr>
            <xdr:cNvPr id="4" name="TextBox 3"/>
            <xdr:cNvSpPr txBox="1"/>
          </xdr:nvSpPr>
          <xdr:spPr>
            <a:xfrm>
              <a:off x="1019174" y="50634900"/>
              <a:ext cx="3314701" cy="513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400" i="0">
                  <a:solidFill>
                    <a:schemeClr val="tx1"/>
                  </a:solidFill>
                  <a:effectLst/>
                  <a:latin typeface="Cambria Math"/>
                  <a:ea typeface="+mn-ea"/>
                  <a:cs typeface="+mn-cs"/>
                </a:rPr>
                <a:t>(Tỷ lệ % đơ</a:t>
              </a:r>
              <a:r>
                <a:rPr lang="en-US" sz="1400" b="0" i="0">
                  <a:solidFill>
                    <a:schemeClr val="tx1"/>
                  </a:solidFill>
                  <a:effectLst/>
                  <a:latin typeface="Cambria Math"/>
                  <a:ea typeface="+mn-ea"/>
                  <a:cs typeface="+mn-cs"/>
                </a:rPr>
                <a:t>n vị đạt danh hiệu thi đua </a:t>
              </a:r>
              <a:r>
                <a:rPr lang="en-US" sz="1400" i="0">
                  <a:solidFill>
                    <a:schemeClr val="tx1"/>
                  </a:solidFill>
                  <a:effectLst/>
                  <a:latin typeface="Cambria Math"/>
                  <a:ea typeface="+mn-ea"/>
                  <a:cs typeface="+mn-cs"/>
                </a:rPr>
                <a:t>x 1,</a:t>
              </a:r>
              <a:r>
                <a:rPr lang="en-US" sz="1400" b="0" i="0">
                  <a:solidFill>
                    <a:schemeClr val="tx1"/>
                  </a:solidFill>
                  <a:effectLst/>
                  <a:latin typeface="Cambria Math"/>
                  <a:ea typeface="+mn-ea"/>
                  <a:cs typeface="+mn-cs"/>
                </a:rPr>
                <a:t>0)/(8</a:t>
              </a:r>
              <a:r>
                <a:rPr lang="en-US" sz="1400" i="0">
                  <a:solidFill>
                    <a:schemeClr val="tx1"/>
                  </a:solidFill>
                  <a:effectLst/>
                  <a:latin typeface="Cambria Math"/>
                  <a:ea typeface="+mn-ea"/>
                  <a:cs typeface="+mn-cs"/>
                </a:rPr>
                <a:t>0%)</a:t>
              </a:r>
              <a:endParaRPr lang="en-US" sz="1400"/>
            </a:p>
          </xdr:txBody>
        </xdr:sp>
      </mc:Fallback>
    </mc:AlternateContent>
    <xdr:clientData/>
  </xdr:oneCellAnchor>
  <xdr:oneCellAnchor>
    <xdr:from>
      <xdr:col>1</xdr:col>
      <xdr:colOff>533401</xdr:colOff>
      <xdr:row>134</xdr:row>
      <xdr:rowOff>666750</xdr:rowOff>
    </xdr:from>
    <xdr:ext cx="4067174" cy="436338"/>
    <mc:AlternateContent xmlns:mc="http://schemas.openxmlformats.org/markup-compatibility/2006" xmlns:a14="http://schemas.microsoft.com/office/drawing/2010/main">
      <mc:Choice Requires="a14">
        <xdr:sp macro="" textlink="">
          <xdr:nvSpPr>
            <xdr:cNvPr id="19" name="TextBox 18"/>
            <xdr:cNvSpPr txBox="1"/>
          </xdr:nvSpPr>
          <xdr:spPr>
            <a:xfrm>
              <a:off x="600076" y="60226575"/>
              <a:ext cx="4067174" cy="436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100" i="1">
                            <a:solidFill>
                              <a:schemeClr val="tx1"/>
                            </a:solidFill>
                            <a:effectLst/>
                            <a:latin typeface="Cambria Math"/>
                            <a:ea typeface="+mn-ea"/>
                            <a:cs typeface="+mn-cs"/>
                          </a:rPr>
                        </m:ctrlPr>
                      </m:fPr>
                      <m:num>
                        <m:r>
                          <m:rPr>
                            <m:sty m:val="p"/>
                          </m:rPr>
                          <a:rPr lang="en-US" sz="1100">
                            <a:solidFill>
                              <a:schemeClr val="tx1"/>
                            </a:solidFill>
                            <a:effectLst/>
                            <a:latin typeface="Cambria Math"/>
                            <a:ea typeface="+mn-ea"/>
                            <a:cs typeface="+mn-cs"/>
                          </a:rPr>
                          <m:t>T</m:t>
                        </m:r>
                        <m:r>
                          <a:rPr lang="en-US" sz="1100">
                            <a:solidFill>
                              <a:schemeClr val="tx1"/>
                            </a:solidFill>
                            <a:effectLst/>
                            <a:latin typeface="Cambria Math"/>
                            <a:ea typeface="+mn-ea"/>
                            <a:cs typeface="+mn-cs"/>
                          </a:rPr>
                          <m:t>ỷ </m:t>
                        </m:r>
                        <m:r>
                          <m:rPr>
                            <m:sty m:val="p"/>
                          </m:rPr>
                          <a:rPr lang="en-US" sz="1100">
                            <a:solidFill>
                              <a:schemeClr val="tx1"/>
                            </a:solidFill>
                            <a:effectLst/>
                            <a:latin typeface="Cambria Math"/>
                            <a:ea typeface="+mn-ea"/>
                            <a:cs typeface="+mn-cs"/>
                          </a:rPr>
                          <m:t>l</m:t>
                        </m:r>
                        <m:r>
                          <a:rPr lang="en-US" sz="1100">
                            <a:solidFill>
                              <a:schemeClr val="tx1"/>
                            </a:solidFill>
                            <a:effectLst/>
                            <a:latin typeface="Cambria Math"/>
                            <a:ea typeface="+mn-ea"/>
                            <a:cs typeface="+mn-cs"/>
                          </a:rPr>
                          <m:t>ệ % </m:t>
                        </m:r>
                        <m:r>
                          <m:rPr>
                            <m:sty m:val="p"/>
                          </m:rPr>
                          <a:rPr lang="en-US" sz="1100">
                            <a:solidFill>
                              <a:schemeClr val="tx1"/>
                            </a:solidFill>
                            <a:effectLst/>
                            <a:latin typeface="Cambria Math"/>
                            <a:ea typeface="+mn-ea"/>
                            <a:cs typeface="+mn-cs"/>
                          </a:rPr>
                          <m:t>c</m:t>
                        </m:r>
                        <m:r>
                          <a:rPr lang="en-US" sz="1100">
                            <a:solidFill>
                              <a:schemeClr val="tx1"/>
                            </a:solidFill>
                            <a:effectLst/>
                            <a:latin typeface="Cambria Math"/>
                            <a:ea typeface="+mn-ea"/>
                            <a:cs typeface="+mn-cs"/>
                          </a:rPr>
                          <m:t>á</m:t>
                        </m:r>
                        <m:r>
                          <m:rPr>
                            <m:sty m:val="p"/>
                          </m:rPr>
                          <a:rPr lang="en-US" sz="1100">
                            <a:solidFill>
                              <a:schemeClr val="tx1"/>
                            </a:solidFill>
                            <a:effectLst/>
                            <a:latin typeface="Cambria Math"/>
                            <a:ea typeface="+mn-ea"/>
                            <a:cs typeface="+mn-cs"/>
                          </a:rPr>
                          <m:t>c</m:t>
                        </m:r>
                        <m:r>
                          <a:rPr lang="en-US" sz="1100">
                            <a:solidFill>
                              <a:schemeClr val="tx1"/>
                            </a:solidFill>
                            <a:effectLst/>
                            <a:latin typeface="Cambria Math"/>
                            <a:ea typeface="+mn-ea"/>
                            <a:cs typeface="+mn-cs"/>
                          </a:rPr>
                          <m:t> </m:t>
                        </m:r>
                        <m:r>
                          <m:rPr>
                            <m:sty m:val="p"/>
                          </m:rPr>
                          <a:rPr lang="en-US" sz="1100">
                            <a:solidFill>
                              <a:schemeClr val="tx1"/>
                            </a:solidFill>
                            <a:effectLst/>
                            <a:latin typeface="Cambria Math"/>
                            <a:ea typeface="+mn-ea"/>
                            <a:cs typeface="+mn-cs"/>
                          </a:rPr>
                          <m:t>b</m:t>
                        </m:r>
                        <m:r>
                          <a:rPr lang="en-US" sz="1100">
                            <a:solidFill>
                              <a:schemeClr val="tx1"/>
                            </a:solidFill>
                            <a:effectLst/>
                            <a:latin typeface="Cambria Math"/>
                            <a:ea typeface="+mn-ea"/>
                            <a:cs typeface="+mn-cs"/>
                          </a:rPr>
                          <m:t>ấ</m:t>
                        </m:r>
                        <m:r>
                          <m:rPr>
                            <m:sty m:val="p"/>
                          </m:rPr>
                          <a:rPr lang="en-US" sz="1100">
                            <a:solidFill>
                              <a:schemeClr val="tx1"/>
                            </a:solidFill>
                            <a:effectLst/>
                            <a:latin typeface="Cambria Math"/>
                            <a:ea typeface="+mn-ea"/>
                            <a:cs typeface="+mn-cs"/>
                          </a:rPr>
                          <m:t>t</m:t>
                        </m:r>
                        <m:r>
                          <a:rPr lang="en-US" sz="1100">
                            <a:solidFill>
                              <a:schemeClr val="tx1"/>
                            </a:solidFill>
                            <a:effectLst/>
                            <a:latin typeface="Cambria Math"/>
                            <a:ea typeface="+mn-ea"/>
                            <a:cs typeface="+mn-cs"/>
                          </a:rPr>
                          <m:t> </m:t>
                        </m:r>
                        <m:r>
                          <m:rPr>
                            <m:sty m:val="p"/>
                          </m:rPr>
                          <a:rPr lang="en-US" sz="1100">
                            <a:solidFill>
                              <a:schemeClr val="tx1"/>
                            </a:solidFill>
                            <a:effectLst/>
                            <a:latin typeface="Cambria Math"/>
                            <a:ea typeface="+mn-ea"/>
                            <a:cs typeface="+mn-cs"/>
                          </a:rPr>
                          <m:t>c</m:t>
                        </m:r>
                        <m:r>
                          <a:rPr lang="en-US" sz="1100">
                            <a:solidFill>
                              <a:schemeClr val="tx1"/>
                            </a:solidFill>
                            <a:effectLst/>
                            <a:latin typeface="Cambria Math"/>
                            <a:ea typeface="+mn-ea"/>
                            <a:cs typeface="+mn-cs"/>
                          </a:rPr>
                          <m:t>ậ</m:t>
                        </m:r>
                        <m:r>
                          <m:rPr>
                            <m:sty m:val="p"/>
                          </m:rPr>
                          <a:rPr lang="en-US" sz="1100">
                            <a:solidFill>
                              <a:schemeClr val="tx1"/>
                            </a:solidFill>
                            <a:effectLst/>
                            <a:latin typeface="Cambria Math"/>
                            <a:ea typeface="+mn-ea"/>
                            <a:cs typeface="+mn-cs"/>
                          </a:rPr>
                          <m:t>p</m:t>
                        </m:r>
                        <m:r>
                          <a:rPr lang="en-US" sz="1100">
                            <a:solidFill>
                              <a:schemeClr val="tx1"/>
                            </a:solidFill>
                            <a:effectLst/>
                            <a:latin typeface="Cambria Math"/>
                            <a:ea typeface="+mn-ea"/>
                            <a:cs typeface="+mn-cs"/>
                          </a:rPr>
                          <m:t>, </m:t>
                        </m:r>
                        <m:r>
                          <m:rPr>
                            <m:sty m:val="p"/>
                          </m:rPr>
                          <a:rPr lang="en-US" sz="1100">
                            <a:solidFill>
                              <a:schemeClr val="tx1"/>
                            </a:solidFill>
                            <a:effectLst/>
                            <a:latin typeface="Cambria Math"/>
                            <a:ea typeface="+mn-ea"/>
                            <a:cs typeface="+mn-cs"/>
                          </a:rPr>
                          <m:t>v</m:t>
                        </m:r>
                        <m:r>
                          <a:rPr lang="en-US" sz="1100">
                            <a:solidFill>
                              <a:schemeClr val="tx1"/>
                            </a:solidFill>
                            <a:effectLst/>
                            <a:latin typeface="Cambria Math"/>
                            <a:ea typeface="+mn-ea"/>
                            <a:cs typeface="+mn-cs"/>
                          </a:rPr>
                          <m:t>ướ</m:t>
                        </m:r>
                        <m:r>
                          <m:rPr>
                            <m:sty m:val="p"/>
                          </m:rPr>
                          <a:rPr lang="en-US" sz="1100">
                            <a:solidFill>
                              <a:schemeClr val="tx1"/>
                            </a:solidFill>
                            <a:effectLst/>
                            <a:latin typeface="Cambria Math"/>
                            <a:ea typeface="+mn-ea"/>
                            <a:cs typeface="+mn-cs"/>
                          </a:rPr>
                          <m:t>ng</m:t>
                        </m:r>
                        <m:r>
                          <a:rPr lang="en-US" sz="1100">
                            <a:solidFill>
                              <a:schemeClr val="tx1"/>
                            </a:solidFill>
                            <a:effectLst/>
                            <a:latin typeface="Cambria Math"/>
                            <a:ea typeface="+mn-ea"/>
                            <a:cs typeface="+mn-cs"/>
                          </a:rPr>
                          <m:t> </m:t>
                        </m:r>
                        <m:r>
                          <m:rPr>
                            <m:sty m:val="p"/>
                          </m:rPr>
                          <a:rPr lang="en-US" sz="1100">
                            <a:solidFill>
                              <a:schemeClr val="tx1"/>
                            </a:solidFill>
                            <a:effectLst/>
                            <a:latin typeface="Cambria Math"/>
                            <a:ea typeface="+mn-ea"/>
                            <a:cs typeface="+mn-cs"/>
                          </a:rPr>
                          <m:t>m</m:t>
                        </m:r>
                        <m:r>
                          <a:rPr lang="en-US" sz="1100">
                            <a:solidFill>
                              <a:schemeClr val="tx1"/>
                            </a:solidFill>
                            <a:effectLst/>
                            <a:latin typeface="Cambria Math"/>
                            <a:ea typeface="+mn-ea"/>
                            <a:cs typeface="+mn-cs"/>
                          </a:rPr>
                          <m:t>ắ</m:t>
                        </m:r>
                        <m:r>
                          <m:rPr>
                            <m:sty m:val="p"/>
                          </m:rPr>
                          <a:rPr lang="en-US" sz="1100">
                            <a:solidFill>
                              <a:schemeClr val="tx1"/>
                            </a:solidFill>
                            <a:effectLst/>
                            <a:latin typeface="Cambria Math"/>
                            <a:ea typeface="+mn-ea"/>
                            <a:cs typeface="+mn-cs"/>
                          </a:rPr>
                          <m:t>c</m:t>
                        </m:r>
                        <m:r>
                          <a:rPr lang="en-US" sz="1100">
                            <a:solidFill>
                              <a:schemeClr val="tx1"/>
                            </a:solidFill>
                            <a:effectLst/>
                            <a:latin typeface="Cambria Math"/>
                            <a:ea typeface="+mn-ea"/>
                            <a:cs typeface="+mn-cs"/>
                          </a:rPr>
                          <m:t> đượ</m:t>
                        </m:r>
                        <m:r>
                          <m:rPr>
                            <m:sty m:val="p"/>
                          </m:rPr>
                          <a:rPr lang="en-US" sz="1100">
                            <a:solidFill>
                              <a:schemeClr val="tx1"/>
                            </a:solidFill>
                            <a:effectLst/>
                            <a:latin typeface="Cambria Math"/>
                            <a:ea typeface="+mn-ea"/>
                            <a:cs typeface="+mn-cs"/>
                          </a:rPr>
                          <m:t>c</m:t>
                        </m:r>
                        <m:r>
                          <a:rPr lang="en-US" sz="1100">
                            <a:solidFill>
                              <a:schemeClr val="tx1"/>
                            </a:solidFill>
                            <a:effectLst/>
                            <a:latin typeface="Cambria Math"/>
                            <a:ea typeface="+mn-ea"/>
                            <a:cs typeface="+mn-cs"/>
                          </a:rPr>
                          <m:t> </m:t>
                        </m:r>
                        <m:r>
                          <m:rPr>
                            <m:sty m:val="p"/>
                          </m:rPr>
                          <a:rPr lang="en-US" sz="1100">
                            <a:solidFill>
                              <a:schemeClr val="tx1"/>
                            </a:solidFill>
                            <a:effectLst/>
                            <a:latin typeface="Cambria Math"/>
                            <a:ea typeface="+mn-ea"/>
                            <a:cs typeface="+mn-cs"/>
                          </a:rPr>
                          <m:t>ki</m:t>
                        </m:r>
                        <m:r>
                          <a:rPr lang="en-US" sz="1100">
                            <a:solidFill>
                              <a:schemeClr val="tx1"/>
                            </a:solidFill>
                            <a:effectLst/>
                            <a:latin typeface="Cambria Math"/>
                            <a:ea typeface="+mn-ea"/>
                            <a:cs typeface="+mn-cs"/>
                          </a:rPr>
                          <m:t>ế</m:t>
                        </m:r>
                        <m:r>
                          <m:rPr>
                            <m:sty m:val="p"/>
                          </m:rPr>
                          <a:rPr lang="en-US" sz="1100">
                            <a:solidFill>
                              <a:schemeClr val="tx1"/>
                            </a:solidFill>
                            <a:effectLst/>
                            <a:latin typeface="Cambria Math"/>
                            <a:ea typeface="+mn-ea"/>
                            <a:cs typeface="+mn-cs"/>
                          </a:rPr>
                          <m:t>n</m:t>
                        </m:r>
                        <m:r>
                          <a:rPr lang="en-US" sz="1100">
                            <a:solidFill>
                              <a:schemeClr val="tx1"/>
                            </a:solidFill>
                            <a:effectLst/>
                            <a:latin typeface="Cambria Math"/>
                            <a:ea typeface="+mn-ea"/>
                            <a:cs typeface="+mn-cs"/>
                          </a:rPr>
                          <m:t> </m:t>
                        </m:r>
                        <m:r>
                          <m:rPr>
                            <m:sty m:val="p"/>
                          </m:rPr>
                          <a:rPr lang="en-US" sz="1100">
                            <a:solidFill>
                              <a:schemeClr val="tx1"/>
                            </a:solidFill>
                            <a:effectLst/>
                            <a:latin typeface="Cambria Math"/>
                            <a:ea typeface="+mn-ea"/>
                            <a:cs typeface="+mn-cs"/>
                          </a:rPr>
                          <m:t>ngh</m:t>
                        </m:r>
                        <m:r>
                          <a:rPr lang="en-US" sz="1100">
                            <a:solidFill>
                              <a:schemeClr val="tx1"/>
                            </a:solidFill>
                            <a:effectLst/>
                            <a:latin typeface="Cambria Math"/>
                            <a:ea typeface="+mn-ea"/>
                            <a:cs typeface="+mn-cs"/>
                          </a:rPr>
                          <m:t>ị,đề </m:t>
                        </m:r>
                        <m:r>
                          <m:rPr>
                            <m:sty m:val="p"/>
                          </m:rPr>
                          <a:rPr lang="en-US" sz="1100">
                            <a:solidFill>
                              <a:schemeClr val="tx1"/>
                            </a:solidFill>
                            <a:effectLst/>
                            <a:latin typeface="Cambria Math"/>
                            <a:ea typeface="+mn-ea"/>
                            <a:cs typeface="+mn-cs"/>
                          </a:rPr>
                          <m:t>xu</m:t>
                        </m:r>
                        <m:r>
                          <a:rPr lang="en-US" sz="1100">
                            <a:solidFill>
                              <a:schemeClr val="tx1"/>
                            </a:solidFill>
                            <a:effectLst/>
                            <a:latin typeface="Cambria Math"/>
                            <a:ea typeface="+mn-ea"/>
                            <a:cs typeface="+mn-cs"/>
                          </a:rPr>
                          <m:t>ấ</m:t>
                        </m:r>
                        <m:r>
                          <m:rPr>
                            <m:sty m:val="p"/>
                          </m:rPr>
                          <a:rPr lang="en-US" sz="1100">
                            <a:solidFill>
                              <a:schemeClr val="tx1"/>
                            </a:solidFill>
                            <a:effectLst/>
                            <a:latin typeface="Cambria Math"/>
                            <a:ea typeface="+mn-ea"/>
                            <a:cs typeface="+mn-cs"/>
                          </a:rPr>
                          <m:t>t</m:t>
                        </m:r>
                        <m:r>
                          <a:rPr lang="en-US" sz="1100">
                            <a:solidFill>
                              <a:schemeClr val="tx1"/>
                            </a:solidFill>
                            <a:effectLst/>
                            <a:latin typeface="Cambria Math"/>
                            <a:ea typeface="+mn-ea"/>
                            <a:cs typeface="+mn-cs"/>
                          </a:rPr>
                          <m:t> </m:t>
                        </m:r>
                        <m:r>
                          <m:rPr>
                            <m:sty m:val="p"/>
                          </m:rPr>
                          <a:rPr lang="en-US" sz="1100">
                            <a:solidFill>
                              <a:schemeClr val="tx1"/>
                            </a:solidFill>
                            <a:effectLst/>
                            <a:latin typeface="Cambria Math"/>
                            <a:ea typeface="+mn-ea"/>
                            <a:cs typeface="+mn-cs"/>
                          </a:rPr>
                          <m:t>x</m:t>
                        </m:r>
                        <m:r>
                          <a:rPr lang="en-US" sz="1100">
                            <a:solidFill>
                              <a:schemeClr val="tx1"/>
                            </a:solidFill>
                            <a:effectLst/>
                            <a:latin typeface="Cambria Math"/>
                            <a:ea typeface="+mn-ea"/>
                            <a:cs typeface="+mn-cs"/>
                          </a:rPr>
                          <m:t>ử </m:t>
                        </m:r>
                        <m:r>
                          <m:rPr>
                            <m:sty m:val="p"/>
                          </m:rPr>
                          <a:rPr lang="en-US" sz="1100">
                            <a:solidFill>
                              <a:schemeClr val="tx1"/>
                            </a:solidFill>
                            <a:effectLst/>
                            <a:latin typeface="Cambria Math"/>
                            <a:ea typeface="+mn-ea"/>
                            <a:cs typeface="+mn-cs"/>
                          </a:rPr>
                          <m:t>l</m:t>
                        </m:r>
                        <m:r>
                          <a:rPr lang="en-US" sz="1100">
                            <a:solidFill>
                              <a:schemeClr val="tx1"/>
                            </a:solidFill>
                            <a:effectLst/>
                            <a:latin typeface="Cambria Math"/>
                            <a:ea typeface="+mn-ea"/>
                            <a:cs typeface="+mn-cs"/>
                          </a:rPr>
                          <m:t>ý </m:t>
                        </m:r>
                        <m:r>
                          <m:rPr>
                            <m:sty m:val="p"/>
                          </m:rPr>
                          <a:rPr lang="en-US" sz="1100">
                            <a:solidFill>
                              <a:schemeClr val="tx1"/>
                            </a:solidFill>
                            <a:effectLst/>
                            <a:latin typeface="Cambria Math"/>
                            <a:ea typeface="+mn-ea"/>
                            <a:cs typeface="+mn-cs"/>
                          </a:rPr>
                          <m:t>x</m:t>
                        </m:r>
                        <m:r>
                          <a:rPr lang="en-US" sz="1100">
                            <a:solidFill>
                              <a:schemeClr val="tx1"/>
                            </a:solidFill>
                            <a:effectLst/>
                            <a:latin typeface="Cambria Math"/>
                            <a:ea typeface="+mn-ea"/>
                            <a:cs typeface="+mn-cs"/>
                          </a:rPr>
                          <m:t> 1,0</m:t>
                        </m:r>
                      </m:num>
                      <m:den>
                        <m:r>
                          <a:rPr lang="en-US" sz="1100">
                            <a:solidFill>
                              <a:schemeClr val="tx1"/>
                            </a:solidFill>
                            <a:effectLst/>
                            <a:latin typeface="Cambria Math"/>
                            <a:ea typeface="+mn-ea"/>
                            <a:cs typeface="+mn-cs"/>
                          </a:rPr>
                          <m:t>100%</m:t>
                        </m:r>
                      </m:den>
                    </m:f>
                  </m:oMath>
                </m:oMathPara>
              </a14:m>
              <a:endParaRPr lang="en-US" sz="1100">
                <a:solidFill>
                  <a:schemeClr val="tx1"/>
                </a:solidFill>
                <a:effectLst/>
                <a:latin typeface="+mn-lt"/>
                <a:ea typeface="+mn-ea"/>
                <a:cs typeface="+mn-cs"/>
              </a:endParaRPr>
            </a:p>
          </xdr:txBody>
        </xdr:sp>
      </mc:Choice>
      <mc:Fallback xmlns="">
        <xdr:sp macro="" textlink="">
          <xdr:nvSpPr>
            <xdr:cNvPr id="19" name="TextBox 18"/>
            <xdr:cNvSpPr txBox="1"/>
          </xdr:nvSpPr>
          <xdr:spPr>
            <a:xfrm>
              <a:off x="600076" y="60226575"/>
              <a:ext cx="4067174" cy="436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100" i="0">
                  <a:solidFill>
                    <a:schemeClr val="tx1"/>
                  </a:solidFill>
                  <a:effectLst/>
                  <a:latin typeface="Cambria Math"/>
                  <a:ea typeface="+mn-ea"/>
                  <a:cs typeface="+mn-cs"/>
                </a:rPr>
                <a:t>(Tỷ lệ % các bất cập, vướng mắc được kiến nghị,đề xuất xử lý x 1,0)/(100%)</a:t>
              </a:r>
              <a:endParaRPr lang="en-US" sz="1100">
                <a:solidFill>
                  <a:schemeClr val="tx1"/>
                </a:solidFill>
                <a:effectLst/>
                <a:latin typeface="+mn-lt"/>
                <a:ea typeface="+mn-ea"/>
                <a:cs typeface="+mn-cs"/>
              </a:endParaRPr>
            </a:p>
          </xdr:txBody>
        </xdr:sp>
      </mc:Fallback>
    </mc:AlternateContent>
    <xdr:clientData/>
  </xdr:oneCellAnchor>
  <xdr:oneCellAnchor>
    <xdr:from>
      <xdr:col>2</xdr:col>
      <xdr:colOff>104775</xdr:colOff>
      <xdr:row>123</xdr:row>
      <xdr:rowOff>685800</xdr:rowOff>
    </xdr:from>
    <xdr:ext cx="3771900" cy="533400"/>
    <mc:AlternateContent xmlns:mc="http://schemas.openxmlformats.org/markup-compatibility/2006" xmlns:a14="http://schemas.microsoft.com/office/drawing/2010/main">
      <mc:Choice Requires="a14">
        <xdr:sp macro="" textlink="">
          <xdr:nvSpPr>
            <xdr:cNvPr id="14" name="TextBox 13"/>
            <xdr:cNvSpPr txBox="1"/>
          </xdr:nvSpPr>
          <xdr:spPr>
            <a:xfrm>
              <a:off x="771525" y="55178325"/>
              <a:ext cx="3771900"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b="0" i="0">
                            <a:solidFill>
                              <a:schemeClr val="tx1"/>
                            </a:solidFill>
                            <a:effectLst/>
                            <a:latin typeface="Cambria Math"/>
                            <a:ea typeface="+mn-ea"/>
                            <a:cs typeface="+mn-cs"/>
                          </a:rPr>
                          <m:t>v</m:t>
                        </m:r>
                        <m:r>
                          <a:rPr lang="en-US" sz="1400" b="0" i="0">
                            <a:solidFill>
                              <a:schemeClr val="tx1"/>
                            </a:solidFill>
                            <a:effectLst/>
                            <a:latin typeface="Cambria Math"/>
                            <a:ea typeface="+mn-ea"/>
                            <a:cs typeface="+mn-cs"/>
                          </a:rPr>
                          <m:t>ấ</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đề </m:t>
                        </m:r>
                        <m:r>
                          <m:rPr>
                            <m:sty m:val="p"/>
                          </m:rPr>
                          <a:rPr lang="en-US" sz="1400" b="0" i="0">
                            <a:solidFill>
                              <a:schemeClr val="tx1"/>
                            </a:solidFill>
                            <a:effectLst/>
                            <a:latin typeface="Cambria Math"/>
                            <a:ea typeface="+mn-ea"/>
                            <a:cs typeface="+mn-cs"/>
                          </a:rPr>
                          <m:t>x</m:t>
                        </m:r>
                        <m:r>
                          <a:rPr lang="en-US" sz="1400" b="0" i="0">
                            <a:solidFill>
                              <a:schemeClr val="tx1"/>
                            </a:solidFill>
                            <a:effectLst/>
                            <a:latin typeface="Cambria Math"/>
                            <a:ea typeface="+mn-ea"/>
                            <a:cs typeface="+mn-cs"/>
                          </a:rPr>
                          <m:t>ử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ý </m:t>
                        </m:r>
                        <m:r>
                          <m:rPr>
                            <m:sty m:val="p"/>
                          </m:rPr>
                          <a:rPr lang="en-US" sz="1400" b="0" i="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ặ</m:t>
                        </m:r>
                        <m:r>
                          <m:rPr>
                            <m:sty m:val="p"/>
                          </m:rPr>
                          <a:rPr lang="en-US" sz="1400" b="0" i="0">
                            <a:solidFill>
                              <a:schemeClr val="tx1"/>
                            </a:solidFill>
                            <a:effectLst/>
                            <a:latin typeface="Cambria Math"/>
                            <a:ea typeface="+mn-ea"/>
                            <a:cs typeface="+mn-cs"/>
                          </a:rPr>
                          <m:t>c</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ki</m:t>
                        </m:r>
                        <m:r>
                          <a:rPr lang="en-US" sz="1400" b="0" i="0">
                            <a:solidFill>
                              <a:schemeClr val="tx1"/>
                            </a:solidFill>
                            <a:effectLst/>
                            <a:latin typeface="Cambria Math"/>
                            <a:ea typeface="+mn-ea"/>
                            <a:cs typeface="+mn-cs"/>
                          </a:rPr>
                          <m:t>ế</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ngh</m:t>
                        </m:r>
                        <m:r>
                          <a:rPr lang="en-US" sz="1400" b="0" i="0">
                            <a:solidFill>
                              <a:schemeClr val="tx1"/>
                            </a:solidFill>
                            <a:effectLst/>
                            <a:latin typeface="Cambria Math"/>
                            <a:ea typeface="+mn-ea"/>
                            <a:cs typeface="+mn-cs"/>
                          </a:rPr>
                          <m:t>ị </m:t>
                        </m:r>
                        <m:r>
                          <m:rPr>
                            <m:sty m:val="p"/>
                          </m:rPr>
                          <a:rPr lang="en-US" sz="1400" b="0" i="0">
                            <a:solidFill>
                              <a:schemeClr val="tx1"/>
                            </a:solidFill>
                            <a:effectLst/>
                            <a:latin typeface="Cambria Math"/>
                            <a:ea typeface="+mn-ea"/>
                            <a:cs typeface="+mn-cs"/>
                          </a:rPr>
                          <m:t>x</m:t>
                        </m:r>
                        <m:r>
                          <a:rPr lang="en-US" sz="1400" b="0" i="0">
                            <a:solidFill>
                              <a:schemeClr val="tx1"/>
                            </a:solidFill>
                            <a:effectLst/>
                            <a:latin typeface="Cambria Math"/>
                            <a:ea typeface="+mn-ea"/>
                            <a:cs typeface="+mn-cs"/>
                          </a:rPr>
                          <m:t>ử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ý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p>
          </xdr:txBody>
        </xdr:sp>
      </mc:Choice>
      <mc:Fallback xmlns="">
        <xdr:sp macro="" textlink="">
          <xdr:nvSpPr>
            <xdr:cNvPr id="14" name="TextBox 13"/>
            <xdr:cNvSpPr txBox="1"/>
          </xdr:nvSpPr>
          <xdr:spPr>
            <a:xfrm>
              <a:off x="771525" y="55178325"/>
              <a:ext cx="3771900"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a:t>
              </a:r>
              <a:r>
                <a:rPr lang="en-US" sz="1400" b="0" i="0">
                  <a:solidFill>
                    <a:schemeClr val="tx1"/>
                  </a:solidFill>
                  <a:effectLst/>
                  <a:latin typeface="Cambria Math"/>
                  <a:ea typeface="+mn-ea"/>
                  <a:cs typeface="+mn-cs"/>
                </a:rPr>
                <a:t>vấn đề xử lý hoặc kiến nghị xử lý </a:t>
              </a:r>
              <a:r>
                <a:rPr lang="en-US" sz="1400" i="0">
                  <a:solidFill>
                    <a:schemeClr val="tx1"/>
                  </a:solidFill>
                  <a:effectLst/>
                  <a:latin typeface="Cambria Math"/>
                  <a:ea typeface="+mn-ea"/>
                  <a:cs typeface="+mn-cs"/>
                </a:rPr>
                <a:t>x 1,0)/(100%)</a:t>
              </a:r>
              <a:endParaRPr lang="en-US" sz="1400"/>
            </a:p>
          </xdr:txBody>
        </xdr:sp>
      </mc:Fallback>
    </mc:AlternateContent>
    <xdr:clientData/>
  </xdr:oneCellAnchor>
  <xdr:oneCellAnchor>
    <xdr:from>
      <xdr:col>2</xdr:col>
      <xdr:colOff>590550</xdr:colOff>
      <xdr:row>48</xdr:row>
      <xdr:rowOff>685800</xdr:rowOff>
    </xdr:from>
    <xdr:ext cx="2762249" cy="504825"/>
    <mc:AlternateContent xmlns:mc="http://schemas.openxmlformats.org/markup-compatibility/2006" xmlns:a14="http://schemas.microsoft.com/office/drawing/2010/main">
      <mc:Choice Requires="a14">
        <xdr:sp macro="" textlink="">
          <xdr:nvSpPr>
            <xdr:cNvPr id="18" name="TextBox 17"/>
            <xdr:cNvSpPr txBox="1"/>
          </xdr:nvSpPr>
          <xdr:spPr>
            <a:xfrm>
              <a:off x="1257300" y="1906905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18" name="TextBox 17"/>
            <xdr:cNvSpPr txBox="1"/>
          </xdr:nvSpPr>
          <xdr:spPr>
            <a:xfrm>
              <a:off x="1257300" y="1906905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542925</xdr:colOff>
      <xdr:row>75</xdr:row>
      <xdr:rowOff>428625</xdr:rowOff>
    </xdr:from>
    <xdr:ext cx="2762249" cy="504825"/>
    <mc:AlternateContent xmlns:mc="http://schemas.openxmlformats.org/markup-compatibility/2006" xmlns:a14="http://schemas.microsoft.com/office/drawing/2010/main">
      <mc:Choice Requires="a14">
        <xdr:sp macro="" textlink="">
          <xdr:nvSpPr>
            <xdr:cNvPr id="25" name="TextBox 24"/>
            <xdr:cNvSpPr txBox="1"/>
          </xdr:nvSpPr>
          <xdr:spPr>
            <a:xfrm>
              <a:off x="1209675" y="3006090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5" name="TextBox 24"/>
            <xdr:cNvSpPr txBox="1"/>
          </xdr:nvSpPr>
          <xdr:spPr>
            <a:xfrm>
              <a:off x="1209675" y="3006090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628650</xdr:colOff>
      <xdr:row>86</xdr:row>
      <xdr:rowOff>447675</xdr:rowOff>
    </xdr:from>
    <xdr:ext cx="2762249" cy="504825"/>
    <mc:AlternateContent xmlns:mc="http://schemas.openxmlformats.org/markup-compatibility/2006" xmlns:a14="http://schemas.microsoft.com/office/drawing/2010/main">
      <mc:Choice Requires="a14">
        <xdr:sp macro="" textlink="">
          <xdr:nvSpPr>
            <xdr:cNvPr id="27" name="TextBox 26"/>
            <xdr:cNvSpPr txBox="1"/>
          </xdr:nvSpPr>
          <xdr:spPr>
            <a:xfrm>
              <a:off x="1295400" y="3581400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7" name="TextBox 26"/>
            <xdr:cNvSpPr txBox="1"/>
          </xdr:nvSpPr>
          <xdr:spPr>
            <a:xfrm>
              <a:off x="1295400" y="3581400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657225</xdr:colOff>
      <xdr:row>87</xdr:row>
      <xdr:rowOff>447675</xdr:rowOff>
    </xdr:from>
    <xdr:ext cx="2762249" cy="504825"/>
    <mc:AlternateContent xmlns:mc="http://schemas.openxmlformats.org/markup-compatibility/2006" xmlns:a14="http://schemas.microsoft.com/office/drawing/2010/main">
      <mc:Choice Requires="a14">
        <xdr:sp macro="" textlink="">
          <xdr:nvSpPr>
            <xdr:cNvPr id="28" name="TextBox 27"/>
            <xdr:cNvSpPr txBox="1"/>
          </xdr:nvSpPr>
          <xdr:spPr>
            <a:xfrm>
              <a:off x="1323975" y="3677602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0,5</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8" name="TextBox 27"/>
            <xdr:cNvSpPr txBox="1"/>
          </xdr:nvSpPr>
          <xdr:spPr>
            <a:xfrm>
              <a:off x="1323975" y="3677602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0,5)/(100%)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752475</xdr:colOff>
      <xdr:row>95</xdr:row>
      <xdr:rowOff>447675</xdr:rowOff>
    </xdr:from>
    <xdr:ext cx="2762249" cy="504825"/>
    <mc:AlternateContent xmlns:mc="http://schemas.openxmlformats.org/markup-compatibility/2006" xmlns:a14="http://schemas.microsoft.com/office/drawing/2010/main">
      <mc:Choice Requires="a14">
        <xdr:sp macro="" textlink="">
          <xdr:nvSpPr>
            <xdr:cNvPr id="29" name="TextBox 28"/>
            <xdr:cNvSpPr txBox="1"/>
          </xdr:nvSpPr>
          <xdr:spPr>
            <a:xfrm>
              <a:off x="1419225" y="3990022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29" name="TextBox 28"/>
            <xdr:cNvSpPr txBox="1"/>
          </xdr:nvSpPr>
          <xdr:spPr>
            <a:xfrm>
              <a:off x="1419225" y="3990022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542925</xdr:colOff>
      <xdr:row>153</xdr:row>
      <xdr:rowOff>438150</xdr:rowOff>
    </xdr:from>
    <xdr:ext cx="2762249" cy="504825"/>
    <mc:AlternateContent xmlns:mc="http://schemas.openxmlformats.org/markup-compatibility/2006" xmlns:a14="http://schemas.microsoft.com/office/drawing/2010/main">
      <mc:Choice Requires="a14">
        <xdr:sp macro="" textlink="">
          <xdr:nvSpPr>
            <xdr:cNvPr id="30" name="TextBox 29"/>
            <xdr:cNvSpPr txBox="1"/>
          </xdr:nvSpPr>
          <xdr:spPr>
            <a:xfrm>
              <a:off x="1209675" y="6832282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30" name="TextBox 29"/>
            <xdr:cNvSpPr txBox="1"/>
          </xdr:nvSpPr>
          <xdr:spPr>
            <a:xfrm>
              <a:off x="1209675" y="68322825"/>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1</xdr:col>
      <xdr:colOff>514351</xdr:colOff>
      <xdr:row>196</xdr:row>
      <xdr:rowOff>695325</xdr:rowOff>
    </xdr:from>
    <xdr:ext cx="4095749" cy="530082"/>
    <mc:AlternateContent xmlns:mc="http://schemas.openxmlformats.org/markup-compatibility/2006" xmlns:a14="http://schemas.microsoft.com/office/drawing/2010/main">
      <mc:Choice Requires="a14">
        <xdr:sp macro="" textlink="">
          <xdr:nvSpPr>
            <xdr:cNvPr id="31" name="TextBox 30"/>
            <xdr:cNvSpPr txBox="1"/>
          </xdr:nvSpPr>
          <xdr:spPr>
            <a:xfrm>
              <a:off x="581026" y="86534625"/>
              <a:ext cx="4095749" cy="5300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b="0" i="0">
                            <a:solidFill>
                              <a:schemeClr val="tx1"/>
                            </a:solidFill>
                            <a:effectLst/>
                            <a:latin typeface="Cambria Math"/>
                            <a:ea typeface="+mn-ea"/>
                            <a:cs typeface="+mn-cs"/>
                          </a:rPr>
                          <m:t>v</m:t>
                        </m:r>
                        <m:r>
                          <a:rPr lang="en-US" sz="1400" b="0" i="0">
                            <a:solidFill>
                              <a:schemeClr val="tx1"/>
                            </a:solidFill>
                            <a:effectLst/>
                            <a:latin typeface="Cambria Math"/>
                            <a:ea typeface="+mn-ea"/>
                            <a:cs typeface="+mn-cs"/>
                          </a:rPr>
                          <m:t>ấ</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đề đượ</m:t>
                        </m:r>
                        <m:r>
                          <m:rPr>
                            <m:sty m:val="p"/>
                          </m:rPr>
                          <a:rPr lang="en-US" sz="1400">
                            <a:solidFill>
                              <a:schemeClr val="tx1"/>
                            </a:solidFill>
                            <a:effectLst/>
                            <a:latin typeface="Cambria Math"/>
                            <a:ea typeface="+mn-ea"/>
                            <a:cs typeface="+mn-cs"/>
                          </a:rPr>
                          <m:t>c</m:t>
                        </m:r>
                        <m:r>
                          <a:rPr lang="en-US" sz="140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x</m:t>
                        </m:r>
                        <m:r>
                          <a:rPr lang="en-US" sz="1400" b="0" i="0">
                            <a:solidFill>
                              <a:schemeClr val="tx1"/>
                            </a:solidFill>
                            <a:effectLst/>
                            <a:latin typeface="Cambria Math"/>
                            <a:ea typeface="+mn-ea"/>
                            <a:cs typeface="+mn-cs"/>
                          </a:rPr>
                          <m:t>ử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ý </m:t>
                        </m:r>
                        <m:r>
                          <m:rPr>
                            <m:sty m:val="p"/>
                          </m:rPr>
                          <a:rPr lang="en-US" sz="1400" b="0" i="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ặ</m:t>
                        </m:r>
                        <m:r>
                          <m:rPr>
                            <m:sty m:val="p"/>
                          </m:rPr>
                          <a:rPr lang="en-US" sz="1400" b="0" i="0">
                            <a:solidFill>
                              <a:schemeClr val="tx1"/>
                            </a:solidFill>
                            <a:effectLst/>
                            <a:latin typeface="Cambria Math"/>
                            <a:ea typeface="+mn-ea"/>
                            <a:cs typeface="+mn-cs"/>
                          </a:rPr>
                          <m:t>c</m:t>
                        </m:r>
                        <m:r>
                          <a:rPr lang="en-US" sz="1400" b="0" i="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ki</m:t>
                        </m:r>
                        <m:r>
                          <a:rPr lang="en-US" sz="1400">
                            <a:solidFill>
                              <a:schemeClr val="tx1"/>
                            </a:solidFill>
                            <a:effectLst/>
                            <a:latin typeface="Cambria Math"/>
                            <a:ea typeface="+mn-ea"/>
                            <a:cs typeface="+mn-cs"/>
                          </a:rPr>
                          <m:t>ế</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ngh</m:t>
                        </m:r>
                        <m:r>
                          <a:rPr lang="en-US" sz="1400">
                            <a:solidFill>
                              <a:schemeClr val="tx1"/>
                            </a:solidFill>
                            <a:effectLst/>
                            <a:latin typeface="Cambria Math"/>
                            <a:ea typeface="+mn-ea"/>
                            <a:cs typeface="+mn-cs"/>
                          </a:rPr>
                          <m:t>ị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ử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ý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solidFill>
                  <a:schemeClr val="tx1"/>
                </a:solidFill>
                <a:effectLst/>
                <a:latin typeface="+mn-lt"/>
                <a:ea typeface="+mn-ea"/>
                <a:cs typeface="+mn-cs"/>
              </a:endParaRPr>
            </a:p>
          </xdr:txBody>
        </xdr:sp>
      </mc:Choice>
      <mc:Fallback xmlns="">
        <xdr:sp macro="" textlink="">
          <xdr:nvSpPr>
            <xdr:cNvPr id="31" name="TextBox 30"/>
            <xdr:cNvSpPr txBox="1"/>
          </xdr:nvSpPr>
          <xdr:spPr>
            <a:xfrm>
              <a:off x="581026" y="86534625"/>
              <a:ext cx="4095749" cy="5300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400" i="0">
                  <a:solidFill>
                    <a:schemeClr val="tx1"/>
                  </a:solidFill>
                  <a:effectLst/>
                  <a:latin typeface="Cambria Math"/>
                  <a:ea typeface="+mn-ea"/>
                  <a:cs typeface="+mn-cs"/>
                </a:rPr>
                <a:t>(Tỷ lệ % </a:t>
              </a:r>
              <a:r>
                <a:rPr lang="en-US" sz="1400" b="0" i="0">
                  <a:solidFill>
                    <a:schemeClr val="tx1"/>
                  </a:solidFill>
                  <a:effectLst/>
                  <a:latin typeface="Cambria Math"/>
                  <a:ea typeface="+mn-ea"/>
                  <a:cs typeface="+mn-cs"/>
                </a:rPr>
                <a:t>vấn đề </a:t>
              </a:r>
              <a:r>
                <a:rPr lang="en-US" sz="1400" i="0">
                  <a:solidFill>
                    <a:schemeClr val="tx1"/>
                  </a:solidFill>
                  <a:effectLst/>
                  <a:latin typeface="Cambria Math"/>
                  <a:ea typeface="+mn-ea"/>
                  <a:cs typeface="+mn-cs"/>
                </a:rPr>
                <a:t>được </a:t>
              </a:r>
              <a:r>
                <a:rPr lang="en-US" sz="1400" b="0" i="0">
                  <a:solidFill>
                    <a:schemeClr val="tx1"/>
                  </a:solidFill>
                  <a:effectLst/>
                  <a:latin typeface="Cambria Math"/>
                  <a:ea typeface="+mn-ea"/>
                  <a:cs typeface="+mn-cs"/>
                </a:rPr>
                <a:t>xử lý hoặc </a:t>
              </a:r>
              <a:r>
                <a:rPr lang="en-US" sz="1400" i="0">
                  <a:solidFill>
                    <a:schemeClr val="tx1"/>
                  </a:solidFill>
                  <a:effectLst/>
                  <a:latin typeface="Cambria Math"/>
                  <a:ea typeface="+mn-ea"/>
                  <a:cs typeface="+mn-cs"/>
                </a:rPr>
                <a:t>kiến nghị xử lý x 1,0)/(100%)</a:t>
              </a:r>
              <a:endParaRPr lang="en-US" sz="1400">
                <a:solidFill>
                  <a:schemeClr val="tx1"/>
                </a:solidFill>
                <a:effectLst/>
                <a:latin typeface="+mn-lt"/>
                <a:ea typeface="+mn-ea"/>
                <a:cs typeface="+mn-cs"/>
              </a:endParaRPr>
            </a:p>
          </xdr:txBody>
        </xdr:sp>
      </mc:Fallback>
    </mc:AlternateContent>
    <xdr:clientData/>
  </xdr:oneCellAnchor>
  <xdr:oneCellAnchor>
    <xdr:from>
      <xdr:col>2</xdr:col>
      <xdr:colOff>514350</xdr:colOff>
      <xdr:row>205</xdr:row>
      <xdr:rowOff>400050</xdr:rowOff>
    </xdr:from>
    <xdr:ext cx="2762249" cy="504825"/>
    <mc:AlternateContent xmlns:mc="http://schemas.openxmlformats.org/markup-compatibility/2006" xmlns:a14="http://schemas.microsoft.com/office/drawing/2010/main">
      <mc:Choice Requires="a14">
        <xdr:sp macro="" textlink="">
          <xdr:nvSpPr>
            <xdr:cNvPr id="32" name="TextBox 31"/>
            <xdr:cNvSpPr txBox="1"/>
          </xdr:nvSpPr>
          <xdr:spPr>
            <a:xfrm>
              <a:off x="1181100" y="9043035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m:rPr>
                            <m:sty m:val="p"/>
                          </m:rPr>
                          <a:rPr lang="en-US" sz="1400">
                            <a:solidFill>
                              <a:schemeClr val="tx1"/>
                            </a:solidFill>
                            <a:effectLst/>
                            <a:latin typeface="Cambria Math"/>
                            <a:ea typeface="+mn-ea"/>
                            <a:cs typeface="+mn-cs"/>
                          </a:rPr>
                          <m:t>k</m:t>
                        </m:r>
                        <m:r>
                          <a:rPr lang="en-US" sz="1400">
                            <a:solidFill>
                              <a:schemeClr val="tx1"/>
                            </a:solidFill>
                            <a:effectLst/>
                            <a:latin typeface="Cambria Math"/>
                            <a:ea typeface="+mn-ea"/>
                            <a:cs typeface="+mn-cs"/>
                          </a:rPr>
                          <m:t>ế </m:t>
                        </m:r>
                        <m:r>
                          <m:rPr>
                            <m:sty m:val="p"/>
                          </m:rPr>
                          <a:rPr lang="en-US" sz="140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ạ</m:t>
                        </m:r>
                        <m:r>
                          <m:rPr>
                            <m:sty m:val="p"/>
                          </m:rPr>
                          <a:rPr lang="en-US" sz="1400">
                            <a:solidFill>
                              <a:schemeClr val="tx1"/>
                            </a:solidFill>
                            <a:effectLst/>
                            <a:latin typeface="Cambria Math"/>
                            <a:ea typeface="+mn-ea"/>
                            <a:cs typeface="+mn-cs"/>
                          </a:rPr>
                          <m:t>ch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ho</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th</m:t>
                        </m:r>
                        <m:r>
                          <a:rPr lang="en-US" sz="1400">
                            <a:solidFill>
                              <a:schemeClr val="tx1"/>
                            </a:solidFill>
                            <a:effectLst/>
                            <a:latin typeface="Cambria Math"/>
                            <a:ea typeface="+mn-ea"/>
                            <a:cs typeface="+mn-cs"/>
                          </a:rPr>
                          <m:t>à</m:t>
                        </m:r>
                        <m:r>
                          <m:rPr>
                            <m:sty m:val="p"/>
                          </m:rPr>
                          <a:rPr lang="en-US" sz="1400">
                            <a:solidFill>
                              <a:schemeClr val="tx1"/>
                            </a:solidFill>
                            <a:effectLst/>
                            <a:latin typeface="Cambria Math"/>
                            <a:ea typeface="+mn-ea"/>
                            <a:cs typeface="+mn-cs"/>
                          </a:rPr>
                          <m:t>nh</m:t>
                        </m:r>
                        <m:r>
                          <a:rPr lang="en-US" sz="1400">
                            <a:solidFill>
                              <a:schemeClr val="tx1"/>
                            </a:solidFill>
                            <a:effectLst/>
                            <a:latin typeface="Cambria Math"/>
                            <a:ea typeface="+mn-ea"/>
                            <a:cs typeface="+mn-cs"/>
                          </a:rPr>
                          <m:t>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32" name="TextBox 31"/>
            <xdr:cNvSpPr txBox="1"/>
          </xdr:nvSpPr>
          <xdr:spPr>
            <a:xfrm>
              <a:off x="1181100" y="90430350"/>
              <a:ext cx="27622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kế ho</a:t>
              </a:r>
              <a:r>
                <a:rPr lang="en-US" sz="1400" b="0" i="0">
                  <a:solidFill>
                    <a:schemeClr val="tx1"/>
                  </a:solidFill>
                  <a:effectLst/>
                  <a:latin typeface="Cambria Math"/>
                  <a:ea typeface="+mn-ea"/>
                  <a:cs typeface="+mn-cs"/>
                </a:rPr>
                <a:t>ạ</a:t>
              </a:r>
              <a:r>
                <a:rPr lang="en-US" sz="1400" i="0">
                  <a:solidFill>
                    <a:schemeClr val="tx1"/>
                  </a:solidFill>
                  <a:effectLst/>
                  <a:latin typeface="Cambria Math"/>
                  <a:ea typeface="+mn-ea"/>
                  <a:cs typeface="+mn-cs"/>
                </a:rPr>
                <a:t>ch hoàn thành x 1,0)/(100%)</a:t>
              </a:r>
              <a:endParaRPr lang="en-US" sz="1400">
                <a:latin typeface="Times New Roman" pitchFamily="18" charset="0"/>
                <a:cs typeface="Times New Roman" pitchFamily="18" charset="0"/>
              </a:endParaRPr>
            </a:p>
          </xdr:txBody>
        </xdr:sp>
      </mc:Fallback>
    </mc:AlternateContent>
    <xdr:clientData/>
  </xdr:oneCellAnchor>
  <xdr:oneCellAnchor>
    <xdr:from>
      <xdr:col>2</xdr:col>
      <xdr:colOff>238125</xdr:colOff>
      <xdr:row>78</xdr:row>
      <xdr:rowOff>647700</xdr:rowOff>
    </xdr:from>
    <xdr:ext cx="3676650" cy="504825"/>
    <mc:AlternateContent xmlns:mc="http://schemas.openxmlformats.org/markup-compatibility/2006" xmlns:a14="http://schemas.microsoft.com/office/drawing/2010/main">
      <mc:Choice Requires="a14">
        <xdr:sp macro="" textlink="">
          <xdr:nvSpPr>
            <xdr:cNvPr id="15" name="TextBox 14"/>
            <xdr:cNvSpPr txBox="1"/>
          </xdr:nvSpPr>
          <xdr:spPr>
            <a:xfrm>
              <a:off x="904875" y="31470600"/>
              <a:ext cx="367665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US" sz="1400" i="1">
                            <a:solidFill>
                              <a:schemeClr val="tx1"/>
                            </a:solidFill>
                            <a:effectLst/>
                            <a:latin typeface="Cambria Math"/>
                            <a:ea typeface="+mn-ea"/>
                            <a:cs typeface="+mn-cs"/>
                          </a:rPr>
                        </m:ctrlPr>
                      </m:fPr>
                      <m:num>
                        <m:r>
                          <m:rPr>
                            <m:sty m:val="p"/>
                          </m:rPr>
                          <a:rPr lang="en-US" sz="1400">
                            <a:solidFill>
                              <a:schemeClr val="tx1"/>
                            </a:solidFill>
                            <a:effectLst/>
                            <a:latin typeface="Cambria Math"/>
                            <a:ea typeface="+mn-ea"/>
                            <a:cs typeface="+mn-cs"/>
                          </a:rPr>
                          <m:t>T</m:t>
                        </m:r>
                        <m:r>
                          <a:rPr lang="en-US" sz="1400">
                            <a:solidFill>
                              <a:schemeClr val="tx1"/>
                            </a:solidFill>
                            <a:effectLst/>
                            <a:latin typeface="Cambria Math"/>
                            <a:ea typeface="+mn-ea"/>
                            <a:cs typeface="+mn-cs"/>
                          </a:rPr>
                          <m:t>ỷ </m:t>
                        </m:r>
                        <m:r>
                          <m:rPr>
                            <m:sty m:val="p"/>
                          </m:rPr>
                          <a:rPr lang="en-US" sz="1400">
                            <a:solidFill>
                              <a:schemeClr val="tx1"/>
                            </a:solidFill>
                            <a:effectLst/>
                            <a:latin typeface="Cambria Math"/>
                            <a:ea typeface="+mn-ea"/>
                            <a:cs typeface="+mn-cs"/>
                          </a:rPr>
                          <m:t>l</m:t>
                        </m:r>
                        <m:r>
                          <a:rPr lang="en-US" sz="1400">
                            <a:solidFill>
                              <a:schemeClr val="tx1"/>
                            </a:solidFill>
                            <a:effectLst/>
                            <a:latin typeface="Cambria Math"/>
                            <a:ea typeface="+mn-ea"/>
                            <a:cs typeface="+mn-cs"/>
                          </a:rPr>
                          <m:t>ệ % </m:t>
                        </m:r>
                        <m:r>
                          <a:rPr lang="en-US" sz="1400" i="1">
                            <a:solidFill>
                              <a:schemeClr val="tx1"/>
                            </a:solidFill>
                            <a:effectLst/>
                            <a:latin typeface="Cambria Math"/>
                            <a:ea typeface="+mn-ea"/>
                            <a:cs typeface="+mn-cs"/>
                          </a:rPr>
                          <m:t>𝑣</m:t>
                        </m:r>
                        <m:r>
                          <a:rPr lang="en-US" sz="1400" b="0" i="0">
                            <a:solidFill>
                              <a:schemeClr val="tx1"/>
                            </a:solidFill>
                            <a:effectLst/>
                            <a:latin typeface="Cambria Math"/>
                            <a:ea typeface="+mn-ea"/>
                            <a:cs typeface="+mn-cs"/>
                          </a:rPr>
                          <m:t>ấ</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đề </m:t>
                        </m:r>
                        <m:r>
                          <m:rPr>
                            <m:sty m:val="p"/>
                          </m:rPr>
                          <a:rPr lang="en-US" sz="1400" b="0" i="0">
                            <a:solidFill>
                              <a:schemeClr val="tx1"/>
                            </a:solidFill>
                            <a:effectLst/>
                            <a:latin typeface="Cambria Math"/>
                            <a:ea typeface="+mn-ea"/>
                            <a:cs typeface="+mn-cs"/>
                          </a:rPr>
                          <m:t>x</m:t>
                        </m:r>
                        <m:r>
                          <a:rPr lang="en-US" sz="1400" b="0" i="0">
                            <a:solidFill>
                              <a:schemeClr val="tx1"/>
                            </a:solidFill>
                            <a:effectLst/>
                            <a:latin typeface="Cambria Math"/>
                            <a:ea typeface="+mn-ea"/>
                            <a:cs typeface="+mn-cs"/>
                          </a:rPr>
                          <m:t>ử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ý </m:t>
                        </m:r>
                        <m:r>
                          <m:rPr>
                            <m:sty m:val="p"/>
                          </m:rPr>
                          <a:rPr lang="en-US" sz="1400" b="0" i="0">
                            <a:solidFill>
                              <a:schemeClr val="tx1"/>
                            </a:solidFill>
                            <a:effectLst/>
                            <a:latin typeface="Cambria Math"/>
                            <a:ea typeface="+mn-ea"/>
                            <a:cs typeface="+mn-cs"/>
                          </a:rPr>
                          <m:t>ho</m:t>
                        </m:r>
                        <m:r>
                          <a:rPr lang="en-US" sz="1400" b="0" i="0">
                            <a:solidFill>
                              <a:schemeClr val="tx1"/>
                            </a:solidFill>
                            <a:effectLst/>
                            <a:latin typeface="Cambria Math"/>
                            <a:ea typeface="+mn-ea"/>
                            <a:cs typeface="+mn-cs"/>
                          </a:rPr>
                          <m:t>ặ</m:t>
                        </m:r>
                        <m:r>
                          <m:rPr>
                            <m:sty m:val="p"/>
                          </m:rPr>
                          <a:rPr lang="en-US" sz="1400" b="0" i="0">
                            <a:solidFill>
                              <a:schemeClr val="tx1"/>
                            </a:solidFill>
                            <a:effectLst/>
                            <a:latin typeface="Cambria Math"/>
                            <a:ea typeface="+mn-ea"/>
                            <a:cs typeface="+mn-cs"/>
                          </a:rPr>
                          <m:t>c</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ki</m:t>
                        </m:r>
                        <m:r>
                          <a:rPr lang="en-US" sz="1400" b="0" i="0">
                            <a:solidFill>
                              <a:schemeClr val="tx1"/>
                            </a:solidFill>
                            <a:effectLst/>
                            <a:latin typeface="Cambria Math"/>
                            <a:ea typeface="+mn-ea"/>
                            <a:cs typeface="+mn-cs"/>
                          </a:rPr>
                          <m:t>ế</m:t>
                        </m:r>
                        <m:r>
                          <m:rPr>
                            <m:sty m:val="p"/>
                          </m:rPr>
                          <a:rPr lang="en-US" sz="1400" b="0" i="0">
                            <a:solidFill>
                              <a:schemeClr val="tx1"/>
                            </a:solidFill>
                            <a:effectLst/>
                            <a:latin typeface="Cambria Math"/>
                            <a:ea typeface="+mn-ea"/>
                            <a:cs typeface="+mn-cs"/>
                          </a:rPr>
                          <m:t>n</m:t>
                        </m:r>
                        <m:r>
                          <a:rPr lang="en-US" sz="1400" b="0" i="0">
                            <a:solidFill>
                              <a:schemeClr val="tx1"/>
                            </a:solidFill>
                            <a:effectLst/>
                            <a:latin typeface="Cambria Math"/>
                            <a:ea typeface="+mn-ea"/>
                            <a:cs typeface="+mn-cs"/>
                          </a:rPr>
                          <m:t> </m:t>
                        </m:r>
                        <m:r>
                          <m:rPr>
                            <m:sty m:val="p"/>
                          </m:rPr>
                          <a:rPr lang="en-US" sz="1400" b="0" i="0">
                            <a:solidFill>
                              <a:schemeClr val="tx1"/>
                            </a:solidFill>
                            <a:effectLst/>
                            <a:latin typeface="Cambria Math"/>
                            <a:ea typeface="+mn-ea"/>
                            <a:cs typeface="+mn-cs"/>
                          </a:rPr>
                          <m:t>ngh</m:t>
                        </m:r>
                        <m:r>
                          <a:rPr lang="en-US" sz="1400" b="0" i="0">
                            <a:solidFill>
                              <a:schemeClr val="tx1"/>
                            </a:solidFill>
                            <a:effectLst/>
                            <a:latin typeface="Cambria Math"/>
                            <a:ea typeface="+mn-ea"/>
                            <a:cs typeface="+mn-cs"/>
                          </a:rPr>
                          <m:t>ị </m:t>
                        </m:r>
                        <m:r>
                          <m:rPr>
                            <m:sty m:val="p"/>
                          </m:rPr>
                          <a:rPr lang="en-US" sz="1400" b="0" i="0">
                            <a:solidFill>
                              <a:schemeClr val="tx1"/>
                            </a:solidFill>
                            <a:effectLst/>
                            <a:latin typeface="Cambria Math"/>
                            <a:ea typeface="+mn-ea"/>
                            <a:cs typeface="+mn-cs"/>
                          </a:rPr>
                          <m:t>x</m:t>
                        </m:r>
                        <m:r>
                          <a:rPr lang="en-US" sz="1400" b="0" i="0">
                            <a:solidFill>
                              <a:schemeClr val="tx1"/>
                            </a:solidFill>
                            <a:effectLst/>
                            <a:latin typeface="Cambria Math"/>
                            <a:ea typeface="+mn-ea"/>
                            <a:cs typeface="+mn-cs"/>
                          </a:rPr>
                          <m:t>ử </m:t>
                        </m:r>
                        <m:r>
                          <m:rPr>
                            <m:sty m:val="p"/>
                          </m:rPr>
                          <a:rPr lang="en-US" sz="1400" b="0" i="0">
                            <a:solidFill>
                              <a:schemeClr val="tx1"/>
                            </a:solidFill>
                            <a:effectLst/>
                            <a:latin typeface="Cambria Math"/>
                            <a:ea typeface="+mn-ea"/>
                            <a:cs typeface="+mn-cs"/>
                          </a:rPr>
                          <m:t>l</m:t>
                        </m:r>
                        <m:r>
                          <a:rPr lang="en-US" sz="1400" b="0" i="0">
                            <a:solidFill>
                              <a:schemeClr val="tx1"/>
                            </a:solidFill>
                            <a:effectLst/>
                            <a:latin typeface="Cambria Math"/>
                            <a:ea typeface="+mn-ea"/>
                            <a:cs typeface="+mn-cs"/>
                          </a:rPr>
                          <m:t>ý </m:t>
                        </m:r>
                        <m:r>
                          <m:rPr>
                            <m:sty m:val="p"/>
                          </m:rPr>
                          <a:rPr lang="en-US" sz="1400">
                            <a:solidFill>
                              <a:schemeClr val="tx1"/>
                            </a:solidFill>
                            <a:effectLst/>
                            <a:latin typeface="Cambria Math"/>
                            <a:ea typeface="+mn-ea"/>
                            <a:cs typeface="+mn-cs"/>
                          </a:rPr>
                          <m:t>x</m:t>
                        </m:r>
                        <m:r>
                          <a:rPr lang="en-US" sz="1400">
                            <a:solidFill>
                              <a:schemeClr val="tx1"/>
                            </a:solidFill>
                            <a:effectLst/>
                            <a:latin typeface="Cambria Math"/>
                            <a:ea typeface="+mn-ea"/>
                            <a:cs typeface="+mn-cs"/>
                          </a:rPr>
                          <m:t> 1,0</m:t>
                        </m:r>
                      </m:num>
                      <m:den>
                        <m:r>
                          <a:rPr lang="en-US" sz="1400">
                            <a:solidFill>
                              <a:schemeClr val="tx1"/>
                            </a:solidFill>
                            <a:effectLst/>
                            <a:latin typeface="Cambria Math"/>
                            <a:ea typeface="+mn-ea"/>
                            <a:cs typeface="+mn-cs"/>
                          </a:rPr>
                          <m:t>100%</m:t>
                        </m:r>
                      </m:den>
                    </m:f>
                  </m:oMath>
                </m:oMathPara>
              </a14:m>
              <a:endParaRPr lang="en-US" sz="1400">
                <a:latin typeface="Times New Roman" pitchFamily="18" charset="0"/>
                <a:cs typeface="Times New Roman" pitchFamily="18" charset="0"/>
              </a:endParaRPr>
            </a:p>
          </xdr:txBody>
        </xdr:sp>
      </mc:Choice>
      <mc:Fallback xmlns="">
        <xdr:sp macro="" textlink="">
          <xdr:nvSpPr>
            <xdr:cNvPr id="15" name="TextBox 14"/>
            <xdr:cNvSpPr txBox="1"/>
          </xdr:nvSpPr>
          <xdr:spPr>
            <a:xfrm>
              <a:off x="904875" y="31470600"/>
              <a:ext cx="367665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400" i="0">
                  <a:solidFill>
                    <a:schemeClr val="tx1"/>
                  </a:solidFill>
                  <a:effectLst/>
                  <a:latin typeface="Cambria Math"/>
                  <a:ea typeface="+mn-ea"/>
                  <a:cs typeface="+mn-cs"/>
                </a:rPr>
                <a:t>(Tỷ lệ % 𝑣</a:t>
              </a:r>
              <a:r>
                <a:rPr lang="en-US" sz="1400" b="0" i="0">
                  <a:solidFill>
                    <a:schemeClr val="tx1"/>
                  </a:solidFill>
                  <a:effectLst/>
                  <a:latin typeface="Cambria Math"/>
                  <a:ea typeface="+mn-ea"/>
                  <a:cs typeface="+mn-cs"/>
                </a:rPr>
                <a:t>ấn đề xử lý hoặc kiến nghị xử lý </a:t>
              </a:r>
              <a:r>
                <a:rPr lang="en-US" sz="1400" i="0">
                  <a:solidFill>
                    <a:schemeClr val="tx1"/>
                  </a:solidFill>
                  <a:effectLst/>
                  <a:latin typeface="Cambria Math"/>
                  <a:ea typeface="+mn-ea"/>
                  <a:cs typeface="+mn-cs"/>
                </a:rPr>
                <a:t>x 1,0)/(100%)</a:t>
              </a:r>
              <a:endParaRPr lang="en-US" sz="1400">
                <a:latin typeface="Times New Roman" pitchFamily="18" charset="0"/>
                <a:cs typeface="Times New Roman" pitchFamily="18" charset="0"/>
              </a:endParaRP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24"/>
  <sheetViews>
    <sheetView tabSelected="1" zoomScaleNormal="100" zoomScaleSheetLayoutView="100" workbookViewId="0">
      <pane ySplit="4" topLeftCell="A55" activePane="bottomLeft" state="frozen"/>
      <selection pane="bottomLeft" activeCell="E56" sqref="E56"/>
    </sheetView>
  </sheetViews>
  <sheetFormatPr defaultRowHeight="18.75" x14ac:dyDescent="0.3"/>
  <cols>
    <col min="1" max="1" width="1" style="4" customWidth="1"/>
    <col min="2" max="2" width="9" style="4" customWidth="1"/>
    <col min="3" max="3" width="59.28515625" style="4" customWidth="1"/>
    <col min="4" max="4" width="8.42578125" style="4" customWidth="1"/>
    <col min="5" max="5" width="7.5703125" style="4" customWidth="1"/>
    <col min="6" max="6" width="11.28515625" style="37" customWidth="1"/>
    <col min="7" max="7" width="13" style="4" customWidth="1"/>
    <col min="8" max="8" width="11.28515625" style="4" customWidth="1"/>
    <col min="9" max="9" width="52.42578125" style="4" customWidth="1"/>
    <col min="10" max="16384" width="9.140625" style="4"/>
  </cols>
  <sheetData>
    <row r="1" spans="2:9" ht="23.25" customHeight="1" x14ac:dyDescent="0.3">
      <c r="B1" s="281" t="s">
        <v>191</v>
      </c>
      <c r="C1" s="282"/>
      <c r="D1" s="38"/>
      <c r="E1" s="38"/>
      <c r="F1" s="39"/>
      <c r="G1" s="38"/>
      <c r="H1" s="38"/>
      <c r="I1" s="38"/>
    </row>
    <row r="2" spans="2:9" ht="55.5" customHeight="1" x14ac:dyDescent="0.3">
      <c r="B2" s="280" t="s">
        <v>231</v>
      </c>
      <c r="C2" s="280"/>
      <c r="D2" s="280"/>
      <c r="E2" s="280"/>
      <c r="F2" s="280"/>
      <c r="G2" s="280"/>
      <c r="H2" s="280"/>
      <c r="I2" s="280"/>
    </row>
    <row r="3" spans="2:9" ht="28.5" customHeight="1" thickBot="1" x14ac:dyDescent="0.35">
      <c r="B3" s="285" t="s">
        <v>226</v>
      </c>
      <c r="C3" s="285"/>
      <c r="D3" s="285"/>
      <c r="E3" s="285"/>
      <c r="F3" s="285"/>
      <c r="G3" s="285"/>
      <c r="H3" s="285"/>
      <c r="I3" s="285"/>
    </row>
    <row r="4" spans="2:9" ht="37.5" customHeight="1" thickBot="1" x14ac:dyDescent="0.35">
      <c r="B4" s="138" t="s">
        <v>0</v>
      </c>
      <c r="C4" s="138" t="s">
        <v>1</v>
      </c>
      <c r="D4" s="131" t="s">
        <v>232</v>
      </c>
      <c r="E4" s="138" t="s">
        <v>192</v>
      </c>
      <c r="F4" s="133" t="s">
        <v>233</v>
      </c>
      <c r="G4" s="126" t="s">
        <v>188</v>
      </c>
      <c r="H4" s="126" t="s">
        <v>189</v>
      </c>
      <c r="I4" s="126" t="s">
        <v>193</v>
      </c>
    </row>
    <row r="5" spans="2:9" ht="19.5" thickBot="1" x14ac:dyDescent="0.35">
      <c r="B5" s="251">
        <v>1</v>
      </c>
      <c r="C5" s="252" t="s">
        <v>2</v>
      </c>
      <c r="D5" s="253">
        <v>13.5</v>
      </c>
      <c r="E5" s="254"/>
      <c r="F5" s="255">
        <f>IF(OR(F6="Nhập sai",F21="Nhập sai",F31="Nhập sai",F44="Nhập sai",F51="Nhập sai"),"Nhập sai",F6+F21+F31+F44+F51)</f>
        <v>0</v>
      </c>
      <c r="G5" s="256"/>
      <c r="H5" s="256"/>
      <c r="I5" s="256"/>
    </row>
    <row r="6" spans="2:9" x14ac:dyDescent="0.3">
      <c r="B6" s="141">
        <v>1.1000000000000001</v>
      </c>
      <c r="C6" s="142" t="s">
        <v>3</v>
      </c>
      <c r="D6" s="25">
        <v>3.5</v>
      </c>
      <c r="E6" s="202"/>
      <c r="F6" s="26">
        <f>IF(OR(F7="Nhập sai",F11="Nhập sai",F15="Nhập sai",F18="Nhập sai"),"Nhập sai",F7+F11+F15+F18)</f>
        <v>0</v>
      </c>
      <c r="G6" s="42"/>
      <c r="H6" s="42"/>
      <c r="I6" s="42"/>
    </row>
    <row r="7" spans="2:9" s="8" customFormat="1" ht="39" x14ac:dyDescent="0.35">
      <c r="B7" s="143" t="s">
        <v>4</v>
      </c>
      <c r="C7" s="144" t="s">
        <v>5</v>
      </c>
      <c r="D7" s="68">
        <v>1</v>
      </c>
      <c r="E7" s="203"/>
      <c r="F7" s="69">
        <f>IF(AND(F8&lt;&gt;"",F9&lt;&gt;""),"Nhập sai",IF(AND(F8&lt;&gt;"",F10&lt;&gt;""),"Nhập sai",IF(AND(F9&lt;&gt;"",F10&lt;&gt;""),"Nhập sai",F8+F9+F10)))</f>
        <v>0</v>
      </c>
      <c r="G7" s="70"/>
      <c r="H7" s="70"/>
      <c r="I7" s="70"/>
    </row>
    <row r="8" spans="2:9" s="9" customFormat="1" ht="37.5" x14ac:dyDescent="0.3">
      <c r="B8" s="197" t="s">
        <v>222</v>
      </c>
      <c r="C8" s="145" t="s">
        <v>6</v>
      </c>
      <c r="D8" s="32"/>
      <c r="E8" s="204"/>
      <c r="F8" s="246"/>
      <c r="G8" s="16"/>
      <c r="H8" s="16"/>
      <c r="I8" s="16"/>
    </row>
    <row r="9" spans="2:9" s="9" customFormat="1" ht="37.5" x14ac:dyDescent="0.3">
      <c r="B9" s="199" t="s">
        <v>222</v>
      </c>
      <c r="C9" s="146" t="s">
        <v>7</v>
      </c>
      <c r="D9" s="111"/>
      <c r="E9" s="205"/>
      <c r="F9" s="79"/>
      <c r="G9" s="80"/>
      <c r="H9" s="80"/>
      <c r="I9" s="80"/>
    </row>
    <row r="10" spans="2:9" x14ac:dyDescent="0.3">
      <c r="B10" s="197" t="s">
        <v>222</v>
      </c>
      <c r="C10" s="145" t="s">
        <v>8</v>
      </c>
      <c r="D10" s="32"/>
      <c r="E10" s="204"/>
      <c r="F10" s="15"/>
      <c r="G10" s="16"/>
      <c r="H10" s="16"/>
      <c r="I10" s="16"/>
    </row>
    <row r="11" spans="2:9" s="8" customFormat="1" ht="78" x14ac:dyDescent="0.35">
      <c r="B11" s="147" t="s">
        <v>9</v>
      </c>
      <c r="C11" s="148" t="s">
        <v>10</v>
      </c>
      <c r="D11" s="43">
        <v>1</v>
      </c>
      <c r="E11" s="206"/>
      <c r="F11" s="44">
        <f>IF(AND(F12&lt;&gt;"",F14&lt;&gt;""),"Nhập sai",IF(AND(F13&lt;&gt;"",F14&lt;&gt;""),"Nhập sai",F12+F13+F14))</f>
        <v>0</v>
      </c>
      <c r="G11" s="45"/>
      <c r="H11" s="45"/>
      <c r="I11" s="45"/>
    </row>
    <row r="12" spans="2:9" s="9" customFormat="1" ht="56.25" x14ac:dyDescent="0.3">
      <c r="B12" s="188" t="s">
        <v>222</v>
      </c>
      <c r="C12" s="149" t="s">
        <v>225</v>
      </c>
      <c r="D12" s="92"/>
      <c r="E12" s="207"/>
      <c r="F12" s="245"/>
      <c r="G12" s="88"/>
      <c r="H12" s="88"/>
      <c r="I12" s="88"/>
    </row>
    <row r="13" spans="2:9" s="9" customFormat="1" ht="56.25" x14ac:dyDescent="0.3">
      <c r="B13" s="199" t="s">
        <v>222</v>
      </c>
      <c r="C13" s="146" t="s">
        <v>11</v>
      </c>
      <c r="D13" s="111"/>
      <c r="E13" s="205"/>
      <c r="F13" s="247"/>
      <c r="G13" s="80"/>
      <c r="H13" s="80"/>
      <c r="I13" s="80"/>
    </row>
    <row r="14" spans="2:9" ht="37.5" x14ac:dyDescent="0.3">
      <c r="B14" s="197" t="s">
        <v>222</v>
      </c>
      <c r="C14" s="145" t="s">
        <v>12</v>
      </c>
      <c r="D14" s="32"/>
      <c r="E14" s="204"/>
      <c r="F14" s="15"/>
      <c r="G14" s="16"/>
      <c r="H14" s="16"/>
      <c r="I14" s="16"/>
    </row>
    <row r="15" spans="2:9" s="8" customFormat="1" ht="39" x14ac:dyDescent="0.35">
      <c r="B15" s="147" t="s">
        <v>13</v>
      </c>
      <c r="C15" s="148" t="s">
        <v>14</v>
      </c>
      <c r="D15" s="43">
        <v>0.5</v>
      </c>
      <c r="E15" s="206"/>
      <c r="F15" s="44">
        <f>IF(AND(F16&lt;&gt;"",F17&lt;&gt;""),"Nhập sai",F16+F17)</f>
        <v>0</v>
      </c>
      <c r="G15" s="45"/>
      <c r="H15" s="45"/>
      <c r="I15" s="45"/>
    </row>
    <row r="16" spans="2:9" s="9" customFormat="1" x14ac:dyDescent="0.3">
      <c r="B16" s="188" t="s">
        <v>222</v>
      </c>
      <c r="C16" s="149" t="s">
        <v>243</v>
      </c>
      <c r="D16" s="92"/>
      <c r="E16" s="207"/>
      <c r="F16" s="89"/>
      <c r="G16" s="88"/>
      <c r="H16" s="88"/>
      <c r="I16" s="88"/>
    </row>
    <row r="17" spans="2:9" x14ac:dyDescent="0.3">
      <c r="B17" s="197" t="s">
        <v>222</v>
      </c>
      <c r="C17" s="145" t="s">
        <v>15</v>
      </c>
      <c r="D17" s="32"/>
      <c r="E17" s="204"/>
      <c r="F17" s="15"/>
      <c r="G17" s="16"/>
      <c r="H17" s="16"/>
      <c r="I17" s="16"/>
    </row>
    <row r="18" spans="2:9" s="8" customFormat="1" ht="39" x14ac:dyDescent="0.35">
      <c r="B18" s="147" t="s">
        <v>16</v>
      </c>
      <c r="C18" s="148" t="s">
        <v>17</v>
      </c>
      <c r="D18" s="43">
        <v>1</v>
      </c>
      <c r="E18" s="208"/>
      <c r="F18" s="44">
        <f>IF(AND(E19&lt;&gt;"",E20&lt;&gt;""),"Nhập sai",IF(AND(F19="",F20=""),0,IF(E20&lt;&gt;"",0,F19)))</f>
        <v>0</v>
      </c>
      <c r="G18" s="45"/>
      <c r="H18" s="45"/>
      <c r="I18" s="45"/>
    </row>
    <row r="19" spans="2:9" ht="75" x14ac:dyDescent="0.3">
      <c r="B19" s="188" t="s">
        <v>222</v>
      </c>
      <c r="C19" s="150" t="s">
        <v>234</v>
      </c>
      <c r="D19" s="90"/>
      <c r="E19" s="86"/>
      <c r="F19" s="87" t="str">
        <f>IF(E19="","",(E19*1)/1)</f>
        <v/>
      </c>
      <c r="G19" s="91"/>
      <c r="H19" s="91"/>
      <c r="I19" s="91"/>
    </row>
    <row r="20" spans="2:9" ht="19.5" thickBot="1" x14ac:dyDescent="0.35">
      <c r="B20" s="174" t="s">
        <v>222</v>
      </c>
      <c r="C20" s="151" t="s">
        <v>18</v>
      </c>
      <c r="D20" s="17"/>
      <c r="E20" s="21"/>
      <c r="F20" s="22" t="str">
        <f>IF(E20&lt;&gt;"",0,"")</f>
        <v/>
      </c>
      <c r="G20" s="19"/>
      <c r="H20" s="19"/>
      <c r="I20" s="19"/>
    </row>
    <row r="21" spans="2:9" x14ac:dyDescent="0.3">
      <c r="B21" s="139">
        <v>1.2</v>
      </c>
      <c r="C21" s="140" t="s">
        <v>19</v>
      </c>
      <c r="D21" s="5">
        <v>3</v>
      </c>
      <c r="E21" s="209"/>
      <c r="F21" s="6">
        <f>IF(OR(F22="Nhập sai",F25="Nhập sai",F28="Nhập sai"),"Nhập sai",F22+F25+F28)</f>
        <v>0</v>
      </c>
      <c r="G21" s="7"/>
      <c r="H21" s="7"/>
      <c r="I21" s="7"/>
    </row>
    <row r="22" spans="2:9" s="8" customFormat="1" ht="19.5" x14ac:dyDescent="0.35">
      <c r="B22" s="147" t="s">
        <v>20</v>
      </c>
      <c r="C22" s="148" t="s">
        <v>21</v>
      </c>
      <c r="D22" s="43">
        <v>1</v>
      </c>
      <c r="E22" s="206"/>
      <c r="F22" s="44">
        <f>IF(AND(F23&lt;&gt;"",F24&lt;&gt;""),"Nhập sai",F23+F24)</f>
        <v>0</v>
      </c>
      <c r="G22" s="45"/>
      <c r="H22" s="45"/>
      <c r="I22" s="45"/>
    </row>
    <row r="23" spans="2:9" s="9" customFormat="1" x14ac:dyDescent="0.3">
      <c r="B23" s="188" t="s">
        <v>222</v>
      </c>
      <c r="C23" s="149" t="s">
        <v>22</v>
      </c>
      <c r="D23" s="92"/>
      <c r="E23" s="207"/>
      <c r="F23" s="245"/>
      <c r="G23" s="88"/>
      <c r="H23" s="88"/>
      <c r="I23" s="88"/>
    </row>
    <row r="24" spans="2:9" x14ac:dyDescent="0.3">
      <c r="B24" s="197" t="s">
        <v>222</v>
      </c>
      <c r="C24" s="145" t="s">
        <v>23</v>
      </c>
      <c r="D24" s="32"/>
      <c r="E24" s="204"/>
      <c r="F24" s="15"/>
      <c r="G24" s="16"/>
      <c r="H24" s="16"/>
      <c r="I24" s="16"/>
    </row>
    <row r="25" spans="2:9" s="8" customFormat="1" ht="19.5" x14ac:dyDescent="0.35">
      <c r="B25" s="147" t="s">
        <v>24</v>
      </c>
      <c r="C25" s="148" t="s">
        <v>25</v>
      </c>
      <c r="D25" s="43">
        <v>1</v>
      </c>
      <c r="E25" s="206"/>
      <c r="F25" s="44">
        <f>IF(AND(F26&lt;&gt;"",F27&lt;&gt;""),"Nhập sai",F26+F27)</f>
        <v>0</v>
      </c>
      <c r="G25" s="45"/>
      <c r="H25" s="45"/>
      <c r="I25" s="45"/>
    </row>
    <row r="26" spans="2:9" x14ac:dyDescent="0.3">
      <c r="B26" s="152" t="s">
        <v>222</v>
      </c>
      <c r="C26" s="149" t="s">
        <v>26</v>
      </c>
      <c r="D26" s="92"/>
      <c r="E26" s="207"/>
      <c r="F26" s="245"/>
      <c r="G26" s="88"/>
      <c r="H26" s="88"/>
      <c r="I26" s="88"/>
    </row>
    <row r="27" spans="2:9" x14ac:dyDescent="0.3">
      <c r="B27" s="153" t="s">
        <v>222</v>
      </c>
      <c r="C27" s="154" t="s">
        <v>27</v>
      </c>
      <c r="D27" s="46"/>
      <c r="E27" s="210"/>
      <c r="F27" s="13"/>
      <c r="G27" s="14"/>
      <c r="H27" s="14"/>
      <c r="I27" s="14"/>
    </row>
    <row r="28" spans="2:9" s="8" customFormat="1" ht="19.5" x14ac:dyDescent="0.35">
      <c r="B28" s="155" t="s">
        <v>28</v>
      </c>
      <c r="C28" s="156" t="s">
        <v>29</v>
      </c>
      <c r="D28" s="33">
        <v>1</v>
      </c>
      <c r="E28" s="211"/>
      <c r="F28" s="29">
        <f>IF(AND(F29&lt;&gt;"",F30&lt;&gt;""),"Nhập sai",F29+F30)</f>
        <v>0</v>
      </c>
      <c r="G28" s="30"/>
      <c r="H28" s="30"/>
      <c r="I28" s="30"/>
    </row>
    <row r="29" spans="2:9" ht="19.5" x14ac:dyDescent="0.3">
      <c r="B29" s="152" t="s">
        <v>222</v>
      </c>
      <c r="C29" s="149" t="s">
        <v>30</v>
      </c>
      <c r="D29" s="112"/>
      <c r="E29" s="212"/>
      <c r="F29" s="245"/>
      <c r="G29" s="88"/>
      <c r="H29" s="88"/>
      <c r="I29" s="88"/>
    </row>
    <row r="30" spans="2:9" ht="20.25" thickBot="1" x14ac:dyDescent="0.35">
      <c r="B30" s="157" t="s">
        <v>222</v>
      </c>
      <c r="C30" s="151" t="s">
        <v>31</v>
      </c>
      <c r="D30" s="47"/>
      <c r="E30" s="213"/>
      <c r="F30" s="18"/>
      <c r="G30" s="19"/>
      <c r="H30" s="19"/>
      <c r="I30" s="19"/>
    </row>
    <row r="31" spans="2:9" x14ac:dyDescent="0.3">
      <c r="B31" s="139">
        <v>1.3</v>
      </c>
      <c r="C31" s="140" t="s">
        <v>32</v>
      </c>
      <c r="D31" s="5">
        <v>4</v>
      </c>
      <c r="E31" s="209"/>
      <c r="F31" s="6">
        <f>IF(OR(F32="Nhập sai",F35="Nhập sai",F38="Nhập sai",F41="Nhập sai"),"Nhập sai",F32+F35+F38+F41)</f>
        <v>0</v>
      </c>
      <c r="G31" s="7"/>
      <c r="H31" s="7"/>
      <c r="I31" s="7"/>
    </row>
    <row r="32" spans="2:9" s="8" customFormat="1" ht="39" x14ac:dyDescent="0.35">
      <c r="B32" s="147" t="s">
        <v>33</v>
      </c>
      <c r="C32" s="148" t="s">
        <v>34</v>
      </c>
      <c r="D32" s="43">
        <v>1</v>
      </c>
      <c r="E32" s="206"/>
      <c r="F32" s="44">
        <f>IF(AND(F33&lt;&gt;"",F34&lt;&gt;""),"Nhập sai",F33+F34)</f>
        <v>0</v>
      </c>
      <c r="G32" s="45"/>
      <c r="H32" s="45"/>
      <c r="I32" s="45"/>
    </row>
    <row r="33" spans="2:9" x14ac:dyDescent="0.3">
      <c r="B33" s="152" t="s">
        <v>222</v>
      </c>
      <c r="C33" s="149" t="s">
        <v>35</v>
      </c>
      <c r="D33" s="94"/>
      <c r="E33" s="214"/>
      <c r="F33" s="245"/>
      <c r="G33" s="93"/>
      <c r="H33" s="93"/>
      <c r="I33" s="93"/>
    </row>
    <row r="34" spans="2:9" x14ac:dyDescent="0.3">
      <c r="B34" s="153" t="s">
        <v>222</v>
      </c>
      <c r="C34" s="154" t="s">
        <v>36</v>
      </c>
      <c r="D34" s="48"/>
      <c r="E34" s="215"/>
      <c r="F34" s="13"/>
      <c r="G34" s="49"/>
      <c r="H34" s="49"/>
      <c r="I34" s="49"/>
    </row>
    <row r="35" spans="2:9" s="8" customFormat="1" ht="19.5" x14ac:dyDescent="0.35">
      <c r="B35" s="155" t="s">
        <v>37</v>
      </c>
      <c r="C35" s="156" t="s">
        <v>38</v>
      </c>
      <c r="D35" s="33">
        <v>1</v>
      </c>
      <c r="E35" s="211"/>
      <c r="F35" s="29">
        <f>IF(AND(F36&lt;&gt;"",F37&lt;&gt;""),"Nhập sai",F36+F37)</f>
        <v>0</v>
      </c>
      <c r="G35" s="30"/>
      <c r="H35" s="30"/>
      <c r="I35" s="30"/>
    </row>
    <row r="36" spans="2:9" x14ac:dyDescent="0.3">
      <c r="B36" s="152" t="s">
        <v>222</v>
      </c>
      <c r="C36" s="149" t="s">
        <v>39</v>
      </c>
      <c r="D36" s="94"/>
      <c r="E36" s="214"/>
      <c r="F36" s="245"/>
      <c r="G36" s="93"/>
      <c r="H36" s="93"/>
      <c r="I36" s="93"/>
    </row>
    <row r="37" spans="2:9" x14ac:dyDescent="0.3">
      <c r="B37" s="158" t="s">
        <v>222</v>
      </c>
      <c r="C37" s="145" t="s">
        <v>40</v>
      </c>
      <c r="D37" s="28"/>
      <c r="E37" s="216"/>
      <c r="F37" s="15"/>
      <c r="G37" s="36"/>
      <c r="H37" s="36"/>
      <c r="I37" s="36"/>
    </row>
    <row r="38" spans="2:9" s="8" customFormat="1" ht="58.5" x14ac:dyDescent="0.35">
      <c r="B38" s="147" t="s">
        <v>41</v>
      </c>
      <c r="C38" s="148" t="s">
        <v>42</v>
      </c>
      <c r="D38" s="43">
        <v>1</v>
      </c>
      <c r="E38" s="206"/>
      <c r="F38" s="44">
        <f>IF(AND(F39&lt;&gt;"",F40&lt;&gt;""),"Nhập sai",F39+F40)</f>
        <v>0</v>
      </c>
      <c r="G38" s="45"/>
      <c r="H38" s="45"/>
      <c r="I38" s="45"/>
    </row>
    <row r="39" spans="2:9" ht="19.5" x14ac:dyDescent="0.3">
      <c r="B39" s="152" t="s">
        <v>222</v>
      </c>
      <c r="C39" s="149" t="s">
        <v>35</v>
      </c>
      <c r="D39" s="112"/>
      <c r="E39" s="212"/>
      <c r="F39" s="245"/>
      <c r="G39" s="93"/>
      <c r="H39" s="93"/>
      <c r="I39" s="93"/>
    </row>
    <row r="40" spans="2:9" ht="19.5" x14ac:dyDescent="0.3">
      <c r="B40" s="153" t="s">
        <v>222</v>
      </c>
      <c r="C40" s="154" t="s">
        <v>36</v>
      </c>
      <c r="D40" s="50"/>
      <c r="E40" s="217"/>
      <c r="F40" s="13"/>
      <c r="G40" s="49"/>
      <c r="H40" s="49"/>
      <c r="I40" s="49"/>
    </row>
    <row r="41" spans="2:9" s="8" customFormat="1" ht="78" x14ac:dyDescent="0.35">
      <c r="B41" s="155" t="s">
        <v>190</v>
      </c>
      <c r="C41" s="156" t="s">
        <v>43</v>
      </c>
      <c r="D41" s="33">
        <v>1</v>
      </c>
      <c r="E41" s="211"/>
      <c r="F41" s="29">
        <f>IF(AND(F42&lt;&gt;"",F43&lt;&gt;""),"Nhập sai",F42+F43)</f>
        <v>0</v>
      </c>
      <c r="G41" s="30"/>
      <c r="H41" s="30"/>
      <c r="I41" s="30"/>
    </row>
    <row r="42" spans="2:9" ht="19.5" x14ac:dyDescent="0.3">
      <c r="B42" s="152" t="s">
        <v>222</v>
      </c>
      <c r="C42" s="149" t="s">
        <v>35</v>
      </c>
      <c r="D42" s="112"/>
      <c r="E42" s="212"/>
      <c r="F42" s="245"/>
      <c r="G42" s="93"/>
      <c r="H42" s="93"/>
      <c r="I42" s="93"/>
    </row>
    <row r="43" spans="2:9" ht="20.25" thickBot="1" x14ac:dyDescent="0.35">
      <c r="B43" s="157" t="s">
        <v>222</v>
      </c>
      <c r="C43" s="151" t="s">
        <v>36</v>
      </c>
      <c r="D43" s="47"/>
      <c r="E43" s="213"/>
      <c r="F43" s="18"/>
      <c r="G43" s="51"/>
      <c r="H43" s="51"/>
      <c r="I43" s="51"/>
    </row>
    <row r="44" spans="2:9" x14ac:dyDescent="0.3">
      <c r="B44" s="139">
        <v>1.4</v>
      </c>
      <c r="C44" s="140" t="s">
        <v>44</v>
      </c>
      <c r="D44" s="5">
        <v>2</v>
      </c>
      <c r="E44" s="209"/>
      <c r="F44" s="6">
        <f>IF(OR(F45="Nhập sai",F48="Nhập sai"),"Nhập sai",F45+F48)</f>
        <v>0</v>
      </c>
      <c r="G44" s="7"/>
      <c r="H44" s="7"/>
      <c r="I44" s="7"/>
    </row>
    <row r="45" spans="2:9" s="8" customFormat="1" ht="39" x14ac:dyDescent="0.35">
      <c r="B45" s="147" t="s">
        <v>45</v>
      </c>
      <c r="C45" s="148" t="s">
        <v>46</v>
      </c>
      <c r="D45" s="43">
        <v>1</v>
      </c>
      <c r="E45" s="206"/>
      <c r="F45" s="44">
        <f>IF(AND(F46&lt;&gt;"",F47&lt;&gt;""),"Nhập sai",F46+F47)</f>
        <v>0</v>
      </c>
      <c r="G45" s="45"/>
      <c r="H45" s="45"/>
      <c r="I45" s="45"/>
    </row>
    <row r="46" spans="2:9" x14ac:dyDescent="0.3">
      <c r="B46" s="152" t="s">
        <v>222</v>
      </c>
      <c r="C46" s="149" t="s">
        <v>35</v>
      </c>
      <c r="D46" s="94"/>
      <c r="E46" s="214"/>
      <c r="F46" s="245"/>
      <c r="G46" s="93"/>
      <c r="H46" s="93"/>
      <c r="I46" s="93"/>
    </row>
    <row r="47" spans="2:9" x14ac:dyDescent="0.3">
      <c r="B47" s="158" t="s">
        <v>222</v>
      </c>
      <c r="C47" s="145" t="s">
        <v>36</v>
      </c>
      <c r="D47" s="28"/>
      <c r="E47" s="216"/>
      <c r="F47" s="15"/>
      <c r="G47" s="36"/>
      <c r="H47" s="36"/>
      <c r="I47" s="36"/>
    </row>
    <row r="48" spans="2:9" s="8" customFormat="1" ht="39" x14ac:dyDescent="0.35">
      <c r="B48" s="159" t="s">
        <v>47</v>
      </c>
      <c r="C48" s="160" t="s">
        <v>48</v>
      </c>
      <c r="D48" s="44">
        <v>1</v>
      </c>
      <c r="E48" s="208"/>
      <c r="F48" s="44">
        <f>IF(AND(E49&lt;&gt;"",E50&lt;&gt;""),"Nhập sai",IF(AND(F49="",F50=""),0,IF(E50&lt;&gt;"",0,F49)))</f>
        <v>0</v>
      </c>
      <c r="G48" s="113"/>
      <c r="H48" s="113"/>
      <c r="I48" s="113"/>
    </row>
    <row r="49" spans="2:9" ht="112.5" x14ac:dyDescent="0.3">
      <c r="B49" s="161" t="s">
        <v>222</v>
      </c>
      <c r="C49" s="162" t="s">
        <v>235</v>
      </c>
      <c r="D49" s="127"/>
      <c r="E49" s="241"/>
      <c r="F49" s="128" t="str">
        <f>IF(E49="","",(E49*1)/1)</f>
        <v/>
      </c>
      <c r="G49" s="114"/>
      <c r="H49" s="114"/>
      <c r="I49" s="129"/>
    </row>
    <row r="50" spans="2:9" ht="20.25" thickBot="1" x14ac:dyDescent="0.35">
      <c r="B50" s="163" t="s">
        <v>222</v>
      </c>
      <c r="C50" s="164" t="s">
        <v>49</v>
      </c>
      <c r="D50" s="134"/>
      <c r="E50" s="135"/>
      <c r="F50" s="136" t="str">
        <f>IF(E50&lt;&gt;"",0,"")</f>
        <v/>
      </c>
      <c r="G50" s="137"/>
      <c r="H50" s="137"/>
      <c r="I50" s="137"/>
    </row>
    <row r="51" spans="2:9" ht="37.5" x14ac:dyDescent="0.3">
      <c r="B51" s="139">
        <v>1.5</v>
      </c>
      <c r="C51" s="140" t="s">
        <v>50</v>
      </c>
      <c r="D51" s="5">
        <v>1</v>
      </c>
      <c r="E51" s="209"/>
      <c r="F51" s="6">
        <f>IF(AND(F52&lt;&gt;"",F53&lt;&gt;""),"Nhập sai",IF(AND(F52&lt;&gt;"",F54&lt;&gt;""),"Nhập sai",IF(AND(F53&lt;&gt;"",F54&lt;&gt;""),"Nhập sai",F52+F53+F54)))</f>
        <v>0</v>
      </c>
      <c r="G51" s="7"/>
      <c r="H51" s="7"/>
      <c r="I51" s="7"/>
    </row>
    <row r="52" spans="2:9" ht="37.5" x14ac:dyDescent="0.3">
      <c r="B52" s="161" t="s">
        <v>222</v>
      </c>
      <c r="C52" s="165" t="s">
        <v>51</v>
      </c>
      <c r="D52" s="43"/>
      <c r="E52" s="206"/>
      <c r="F52" s="74"/>
      <c r="G52" s="53"/>
      <c r="H52" s="53"/>
      <c r="I52" s="53"/>
    </row>
    <row r="53" spans="2:9" ht="56.25" x14ac:dyDescent="0.3">
      <c r="B53" s="166" t="s">
        <v>222</v>
      </c>
      <c r="C53" s="146" t="s">
        <v>52</v>
      </c>
      <c r="D53" s="106"/>
      <c r="E53" s="218"/>
      <c r="F53" s="79"/>
      <c r="G53" s="96"/>
      <c r="H53" s="96"/>
      <c r="I53" s="96"/>
    </row>
    <row r="54" spans="2:9" ht="20.25" thickBot="1" x14ac:dyDescent="0.35">
      <c r="B54" s="157" t="s">
        <v>222</v>
      </c>
      <c r="C54" s="151" t="s">
        <v>53</v>
      </c>
      <c r="D54" s="47"/>
      <c r="E54" s="213"/>
      <c r="F54" s="18"/>
      <c r="G54" s="51"/>
      <c r="H54" s="51"/>
      <c r="I54" s="51"/>
    </row>
    <row r="55" spans="2:9" ht="38.25" thickBot="1" x14ac:dyDescent="0.35">
      <c r="B55" s="257">
        <v>2</v>
      </c>
      <c r="C55" s="258" t="s">
        <v>54</v>
      </c>
      <c r="D55" s="259">
        <v>10</v>
      </c>
      <c r="E55" s="260"/>
      <c r="F55" s="261">
        <f>IF(OR(F56="Nhập sai",F63="Nhập sai",F70="Nhập sai",F81="Nhập sai"),"Nhập sai",F56+F63+F70+F81)</f>
        <v>0</v>
      </c>
      <c r="G55" s="262"/>
      <c r="H55" s="262"/>
      <c r="I55" s="262"/>
    </row>
    <row r="56" spans="2:9" x14ac:dyDescent="0.3">
      <c r="B56" s="139">
        <v>2.1</v>
      </c>
      <c r="C56" s="140" t="s">
        <v>227</v>
      </c>
      <c r="D56" s="5">
        <v>2</v>
      </c>
      <c r="E56" s="209"/>
      <c r="F56" s="6">
        <f>IF(OR(F57="Nhập sai",F60="Nhập sai"),"Nhập sai",F57+F60)</f>
        <v>0</v>
      </c>
      <c r="G56" s="7"/>
      <c r="H56" s="7"/>
      <c r="I56" s="7"/>
    </row>
    <row r="57" spans="2:9" ht="19.5" x14ac:dyDescent="0.3">
      <c r="B57" s="143" t="s">
        <v>55</v>
      </c>
      <c r="C57" s="144" t="s">
        <v>247</v>
      </c>
      <c r="D57" s="68"/>
      <c r="E57" s="203"/>
      <c r="F57" s="289">
        <f>IF(AND(F58&lt;&gt;"",F59&lt;&gt;""),"Nhập sai",F58+F59)</f>
        <v>0</v>
      </c>
      <c r="G57" s="229"/>
      <c r="H57" s="70"/>
      <c r="I57" s="70"/>
    </row>
    <row r="58" spans="2:9" ht="37.5" x14ac:dyDescent="0.3">
      <c r="B58" s="287" t="s">
        <v>222</v>
      </c>
      <c r="C58" s="165" t="s">
        <v>56</v>
      </c>
      <c r="D58" s="10"/>
      <c r="E58" s="219"/>
      <c r="F58" s="74"/>
      <c r="G58" s="11"/>
      <c r="H58" s="11"/>
      <c r="I58" s="11"/>
    </row>
    <row r="59" spans="2:9" ht="37.5" x14ac:dyDescent="0.3">
      <c r="B59" s="198" t="s">
        <v>222</v>
      </c>
      <c r="C59" s="167" t="s">
        <v>57</v>
      </c>
      <c r="D59" s="81"/>
      <c r="E59" s="220"/>
      <c r="F59" s="82"/>
      <c r="G59" s="83"/>
      <c r="H59" s="83"/>
      <c r="I59" s="83"/>
    </row>
    <row r="60" spans="2:9" ht="19.5" x14ac:dyDescent="0.3">
      <c r="B60" s="143" t="s">
        <v>58</v>
      </c>
      <c r="C60" s="286" t="s">
        <v>248</v>
      </c>
      <c r="D60" s="68"/>
      <c r="E60" s="203"/>
      <c r="F60" s="289">
        <f>IF(AND(F61&lt;&gt;"",F62&lt;&gt;""),"Nhập sai",F61+F62)</f>
        <v>0</v>
      </c>
      <c r="G60" s="229"/>
      <c r="H60" s="70"/>
      <c r="I60" s="70"/>
    </row>
    <row r="61" spans="2:9" s="1" customFormat="1" x14ac:dyDescent="0.3">
      <c r="B61" s="287" t="s">
        <v>222</v>
      </c>
      <c r="C61" s="168" t="s">
        <v>59</v>
      </c>
      <c r="D61" s="2"/>
      <c r="E61" s="221"/>
      <c r="F61" s="248"/>
      <c r="G61" s="3"/>
      <c r="H61" s="3"/>
      <c r="I61" s="3"/>
    </row>
    <row r="62" spans="2:9" s="1" customFormat="1" ht="38.25" thickBot="1" x14ac:dyDescent="0.35">
      <c r="B62" s="288" t="s">
        <v>222</v>
      </c>
      <c r="C62" s="169" t="s">
        <v>60</v>
      </c>
      <c r="D62" s="115"/>
      <c r="E62" s="222"/>
      <c r="F62" s="116"/>
      <c r="G62" s="117"/>
      <c r="H62" s="117"/>
      <c r="I62" s="117"/>
    </row>
    <row r="63" spans="2:9" x14ac:dyDescent="0.3">
      <c r="B63" s="139">
        <v>2.2000000000000002</v>
      </c>
      <c r="C63" s="140" t="s">
        <v>61</v>
      </c>
      <c r="D63" s="5">
        <v>2</v>
      </c>
      <c r="E63" s="209"/>
      <c r="F63" s="6">
        <f>IF(OR(F64="Nhập sai",F67="Nhập sai"),"Nhập sai",F64+F67)</f>
        <v>0</v>
      </c>
      <c r="G63" s="7"/>
      <c r="H63" s="7"/>
      <c r="I63" s="7"/>
    </row>
    <row r="64" spans="2:9" s="8" customFormat="1" ht="58.5" x14ac:dyDescent="0.35">
      <c r="B64" s="147" t="s">
        <v>62</v>
      </c>
      <c r="C64" s="170" t="s">
        <v>63</v>
      </c>
      <c r="D64" s="43">
        <v>1</v>
      </c>
      <c r="E64" s="206"/>
      <c r="F64" s="44">
        <f>IF(AND(F65&lt;&gt;"",F66&lt;&gt;""),"Nhập sai",F65+F66)</f>
        <v>0</v>
      </c>
      <c r="G64" s="45"/>
      <c r="H64" s="45"/>
      <c r="I64" s="45"/>
    </row>
    <row r="65" spans="2:12" x14ac:dyDescent="0.3">
      <c r="B65" s="152" t="s">
        <v>222</v>
      </c>
      <c r="C65" s="149" t="s">
        <v>64</v>
      </c>
      <c r="D65" s="92"/>
      <c r="E65" s="207"/>
      <c r="F65" s="89"/>
      <c r="G65" s="93"/>
      <c r="H65" s="93"/>
      <c r="I65" s="93"/>
    </row>
    <row r="66" spans="2:12" x14ac:dyDescent="0.3">
      <c r="B66" s="171" t="s">
        <v>222</v>
      </c>
      <c r="C66" s="154" t="s">
        <v>65</v>
      </c>
      <c r="D66" s="46"/>
      <c r="E66" s="210"/>
      <c r="F66" s="13"/>
      <c r="G66" s="14"/>
      <c r="H66" s="14"/>
      <c r="I66" s="14"/>
    </row>
    <row r="67" spans="2:12" s="8" customFormat="1" ht="19.5" x14ac:dyDescent="0.35">
      <c r="B67" s="155" t="s">
        <v>66</v>
      </c>
      <c r="C67" s="156" t="s">
        <v>67</v>
      </c>
      <c r="D67" s="33">
        <v>1</v>
      </c>
      <c r="E67" s="211"/>
      <c r="F67" s="29">
        <f>IF(AND(F68&lt;&gt;"",F69&lt;&gt;""),"Nhập sai",F68+F69)</f>
        <v>0</v>
      </c>
      <c r="G67" s="30"/>
      <c r="H67" s="30"/>
      <c r="I67" s="30"/>
    </row>
    <row r="68" spans="2:12" ht="19.5" x14ac:dyDescent="0.3">
      <c r="B68" s="152" t="s">
        <v>222</v>
      </c>
      <c r="C68" s="149" t="s">
        <v>68</v>
      </c>
      <c r="D68" s="112"/>
      <c r="E68" s="212"/>
      <c r="F68" s="245"/>
      <c r="G68" s="93"/>
      <c r="H68" s="93"/>
      <c r="I68" s="93"/>
    </row>
    <row r="69" spans="2:12" ht="20.25" thickBot="1" x14ac:dyDescent="0.35">
      <c r="B69" s="157" t="s">
        <v>222</v>
      </c>
      <c r="C69" s="151" t="s">
        <v>69</v>
      </c>
      <c r="D69" s="47"/>
      <c r="E69" s="213"/>
      <c r="F69" s="18"/>
      <c r="G69" s="51"/>
      <c r="H69" s="51"/>
      <c r="I69" s="51"/>
    </row>
    <row r="70" spans="2:12" ht="75" x14ac:dyDescent="0.3">
      <c r="B70" s="139">
        <v>2.2999999999999998</v>
      </c>
      <c r="C70" s="140" t="s">
        <v>70</v>
      </c>
      <c r="D70" s="5">
        <v>3</v>
      </c>
      <c r="E70" s="209"/>
      <c r="F70" s="6">
        <f>IF(OR(F71="Nhập sai",F75="Nhập sai",F78="Nhập sai"),"Nhập sai",F71+F75+F78)</f>
        <v>0</v>
      </c>
      <c r="G70" s="7"/>
      <c r="H70" s="7"/>
      <c r="I70" s="7"/>
      <c r="L70" s="20"/>
    </row>
    <row r="71" spans="2:12" s="8" customFormat="1" ht="97.5" x14ac:dyDescent="0.35">
      <c r="B71" s="147" t="s">
        <v>71</v>
      </c>
      <c r="C71" s="148" t="s">
        <v>72</v>
      </c>
      <c r="D71" s="43">
        <v>1</v>
      </c>
      <c r="E71" s="206"/>
      <c r="F71" s="44">
        <f>IF(AND(F72&lt;&gt;"",F73&lt;&gt;""),"Nhập sai",IF(AND(F72&lt;&gt;"",F74&lt;&gt;""),"Nhập sai",IF(AND(F73&lt;&gt;"",F74&lt;&gt;""),"Nhập sai",F72+F73+F74)))</f>
        <v>0</v>
      </c>
      <c r="G71" s="45"/>
      <c r="H71" s="45"/>
      <c r="I71" s="45"/>
    </row>
    <row r="72" spans="2:12" x14ac:dyDescent="0.3">
      <c r="B72" s="152" t="s">
        <v>222</v>
      </c>
      <c r="C72" s="149" t="s">
        <v>73</v>
      </c>
      <c r="D72" s="92"/>
      <c r="E72" s="207"/>
      <c r="F72" s="245"/>
      <c r="G72" s="88"/>
      <c r="H72" s="88"/>
      <c r="I72" s="88"/>
    </row>
    <row r="73" spans="2:12" x14ac:dyDescent="0.3">
      <c r="B73" s="166" t="s">
        <v>222</v>
      </c>
      <c r="C73" s="146" t="s">
        <v>74</v>
      </c>
      <c r="D73" s="111"/>
      <c r="E73" s="205"/>
      <c r="F73" s="79"/>
      <c r="G73" s="80"/>
      <c r="H73" s="80"/>
      <c r="I73" s="80"/>
    </row>
    <row r="74" spans="2:12" x14ac:dyDescent="0.3">
      <c r="B74" s="158" t="s">
        <v>222</v>
      </c>
      <c r="C74" s="145" t="s">
        <v>65</v>
      </c>
      <c r="D74" s="32"/>
      <c r="E74" s="204"/>
      <c r="F74" s="15"/>
      <c r="G74" s="16"/>
      <c r="H74" s="16"/>
      <c r="I74" s="16"/>
    </row>
    <row r="75" spans="2:12" s="8" customFormat="1" ht="19.5" x14ac:dyDescent="0.35">
      <c r="B75" s="143" t="s">
        <v>75</v>
      </c>
      <c r="C75" s="144" t="s">
        <v>76</v>
      </c>
      <c r="D75" s="68">
        <v>1</v>
      </c>
      <c r="E75" s="229"/>
      <c r="F75" s="69">
        <f>IF(AND(E76&lt;&gt;"",E77&lt;&gt;""),"Nhập sai",IF(AND(F76="",F77=""),0,IF(E77&lt;&gt;"",0,F76)))</f>
        <v>0</v>
      </c>
      <c r="G75" s="70"/>
      <c r="H75" s="70"/>
      <c r="I75" s="70"/>
    </row>
    <row r="76" spans="2:12" ht="75" x14ac:dyDescent="0.3">
      <c r="B76" s="158" t="s">
        <v>222</v>
      </c>
      <c r="C76" s="172" t="s">
        <v>236</v>
      </c>
      <c r="D76" s="54"/>
      <c r="E76" s="55"/>
      <c r="F76" s="56" t="str">
        <f>IF(E76="","",(E76*1)/1)</f>
        <v/>
      </c>
      <c r="G76" s="57"/>
      <c r="H76" s="57"/>
      <c r="I76" s="57"/>
    </row>
    <row r="77" spans="2:12" x14ac:dyDescent="0.3">
      <c r="B77" s="179" t="s">
        <v>222</v>
      </c>
      <c r="C77" s="180" t="s">
        <v>77</v>
      </c>
      <c r="D77" s="242"/>
      <c r="E77" s="243"/>
      <c r="F77" s="244" t="str">
        <f>IF(E77&lt;&gt;"",0,"")</f>
        <v/>
      </c>
      <c r="G77" s="83"/>
      <c r="H77" s="83"/>
      <c r="I77" s="83"/>
    </row>
    <row r="78" spans="2:12" s="8" customFormat="1" ht="19.5" x14ac:dyDescent="0.35">
      <c r="B78" s="147" t="s">
        <v>78</v>
      </c>
      <c r="C78" s="148" t="s">
        <v>79</v>
      </c>
      <c r="D78" s="43">
        <v>1</v>
      </c>
      <c r="E78" s="208"/>
      <c r="F78" s="44">
        <f>IF(AND(E79&lt;&gt;"",E80&lt;&gt;""),"Nhập sai",IF(AND(F79="",F80=""),0,IF(E80&lt;&gt;"",0,F79)))</f>
        <v>0</v>
      </c>
      <c r="G78" s="45"/>
      <c r="H78" s="45"/>
      <c r="I78" s="45"/>
    </row>
    <row r="79" spans="2:12" ht="93.75" x14ac:dyDescent="0.3">
      <c r="B79" s="188" t="s">
        <v>222</v>
      </c>
      <c r="C79" s="150" t="s">
        <v>237</v>
      </c>
      <c r="D79" s="100"/>
      <c r="E79" s="86"/>
      <c r="F79" s="87" t="str">
        <f>IF(E79="","",(E79*1)/1)</f>
        <v/>
      </c>
      <c r="G79" s="101"/>
      <c r="H79" s="101"/>
      <c r="I79" s="101"/>
    </row>
    <row r="80" spans="2:12" ht="38.25" thickBot="1" x14ac:dyDescent="0.35">
      <c r="B80" s="157" t="s">
        <v>222</v>
      </c>
      <c r="C80" s="151" t="s">
        <v>80</v>
      </c>
      <c r="D80" s="17"/>
      <c r="E80" s="21"/>
      <c r="F80" s="22" t="str">
        <f>IF(E80&lt;&gt;"",0,"")</f>
        <v/>
      </c>
      <c r="G80" s="19"/>
      <c r="H80" s="19"/>
      <c r="I80" s="19"/>
    </row>
    <row r="81" spans="2:9" ht="37.5" x14ac:dyDescent="0.3">
      <c r="B81" s="139">
        <v>2.4</v>
      </c>
      <c r="C81" s="140" t="s">
        <v>81</v>
      </c>
      <c r="D81" s="5">
        <v>3</v>
      </c>
      <c r="E81" s="209"/>
      <c r="F81" s="6">
        <f>IF(OR(F82="Nhập sai",F86="Nhập sai",F90="Nhập sai"),"Nhập sai",F82+F86+F90)</f>
        <v>0</v>
      </c>
      <c r="G81" s="16"/>
      <c r="H81" s="16"/>
      <c r="I81" s="16"/>
    </row>
    <row r="82" spans="2:9" s="8" customFormat="1" ht="78" x14ac:dyDescent="0.35">
      <c r="B82" s="147" t="s">
        <v>82</v>
      </c>
      <c r="C82" s="148" t="s">
        <v>83</v>
      </c>
      <c r="D82" s="43">
        <v>1</v>
      </c>
      <c r="E82" s="206"/>
      <c r="F82" s="44">
        <f>IF(AND(F83&lt;&gt;"",F84&lt;&gt;""),"Nhập sai",IF(AND(F83&lt;&gt;"",F85&lt;&gt;""),"Nhập sai",IF(AND(F84&lt;&gt;"",F85&lt;&gt;""),"Nhập sai",F83+F84+F85)))</f>
        <v>0</v>
      </c>
      <c r="G82" s="45"/>
      <c r="H82" s="45"/>
      <c r="I82" s="45"/>
    </row>
    <row r="83" spans="2:9" x14ac:dyDescent="0.3">
      <c r="B83" s="152" t="s">
        <v>222</v>
      </c>
      <c r="C83" s="149" t="s">
        <v>73</v>
      </c>
      <c r="D83" s="94"/>
      <c r="E83" s="214"/>
      <c r="F83" s="245"/>
      <c r="G83" s="88"/>
      <c r="H83" s="88"/>
      <c r="I83" s="88"/>
    </row>
    <row r="84" spans="2:9" x14ac:dyDescent="0.3">
      <c r="B84" s="166" t="s">
        <v>222</v>
      </c>
      <c r="C84" s="146" t="s">
        <v>74</v>
      </c>
      <c r="D84" s="95"/>
      <c r="E84" s="223"/>
      <c r="F84" s="79"/>
      <c r="G84" s="80"/>
      <c r="H84" s="80"/>
      <c r="I84" s="80"/>
    </row>
    <row r="85" spans="2:9" x14ac:dyDescent="0.3">
      <c r="B85" s="158" t="s">
        <v>222</v>
      </c>
      <c r="C85" s="145" t="s">
        <v>65</v>
      </c>
      <c r="D85" s="28"/>
      <c r="E85" s="216"/>
      <c r="F85" s="15"/>
      <c r="G85" s="16"/>
      <c r="H85" s="16"/>
      <c r="I85" s="16"/>
    </row>
    <row r="86" spans="2:9" s="23" customFormat="1" ht="19.5" x14ac:dyDescent="0.35">
      <c r="B86" s="159" t="s">
        <v>84</v>
      </c>
      <c r="C86" s="160" t="s">
        <v>85</v>
      </c>
      <c r="D86" s="44">
        <v>1</v>
      </c>
      <c r="E86" s="208"/>
      <c r="F86" s="44">
        <f>IF(AND(F87&lt;&gt;"",F88&lt;&gt;""),"Nhập sai",IF(AND(F88&lt;&gt;"",F89&lt;&gt;""),"Nhập sai",IF(AND(F87&lt;&gt;"",F89&lt;&gt;""),"Nhập sai",IF(AND(F87="",F88="",F89=""),0,IF(F87&lt;&gt;"",F87,IF(F88&lt;&gt;"",F88,F89))))))</f>
        <v>0</v>
      </c>
      <c r="G86" s="113"/>
      <c r="H86" s="113"/>
      <c r="I86" s="113"/>
    </row>
    <row r="87" spans="2:9" ht="75" x14ac:dyDescent="0.3">
      <c r="B87" s="152" t="s">
        <v>222</v>
      </c>
      <c r="C87" s="150" t="s">
        <v>236</v>
      </c>
      <c r="D87" s="118"/>
      <c r="E87" s="86"/>
      <c r="F87" s="87" t="str">
        <f>IF(E87="","",(E87*1)/1)</f>
        <v/>
      </c>
      <c r="G87" s="91"/>
      <c r="H87" s="91"/>
      <c r="I87" s="91"/>
    </row>
    <row r="88" spans="2:9" ht="75" x14ac:dyDescent="0.3">
      <c r="B88" s="166" t="s">
        <v>222</v>
      </c>
      <c r="C88" s="173" t="s">
        <v>238</v>
      </c>
      <c r="D88" s="119"/>
      <c r="E88" s="120"/>
      <c r="F88" s="121" t="str">
        <f>IF(E88="","",(E88*0.5)/1)</f>
        <v/>
      </c>
      <c r="G88" s="122"/>
      <c r="H88" s="122"/>
      <c r="I88" s="122"/>
    </row>
    <row r="89" spans="2:9" x14ac:dyDescent="0.3">
      <c r="B89" s="153" t="s">
        <v>222</v>
      </c>
      <c r="C89" s="154" t="s">
        <v>194</v>
      </c>
      <c r="D89" s="48"/>
      <c r="E89" s="61"/>
      <c r="F89" s="62" t="str">
        <f>IF(E89&lt;&gt;"",0,"")</f>
        <v/>
      </c>
      <c r="G89" s="14"/>
      <c r="H89" s="14"/>
      <c r="I89" s="14"/>
    </row>
    <row r="90" spans="2:9" ht="39" x14ac:dyDescent="0.3">
      <c r="B90" s="155" t="s">
        <v>86</v>
      </c>
      <c r="C90" s="156" t="s">
        <v>87</v>
      </c>
      <c r="D90" s="33">
        <v>1</v>
      </c>
      <c r="E90" s="211"/>
      <c r="F90" s="29">
        <f>IF(AND(F91&lt;&gt;"",F92&lt;&gt;""),"Nhập sai",IF(AND(F91&lt;&gt;"",F93&lt;&gt;""),"Nhập sai",IF(AND(F92&lt;&gt;"",F93&lt;&gt;""),"Nhập sai",F91+F92+F93)))</f>
        <v>0</v>
      </c>
      <c r="G90" s="30"/>
      <c r="H90" s="30"/>
      <c r="I90" s="30"/>
    </row>
    <row r="91" spans="2:9" ht="19.5" x14ac:dyDescent="0.3">
      <c r="B91" s="188" t="s">
        <v>222</v>
      </c>
      <c r="C91" s="149" t="s">
        <v>88</v>
      </c>
      <c r="D91" s="112"/>
      <c r="E91" s="212"/>
      <c r="F91" s="245"/>
      <c r="G91" s="88"/>
      <c r="H91" s="88"/>
      <c r="I91" s="88"/>
    </row>
    <row r="92" spans="2:9" ht="19.5" x14ac:dyDescent="0.3">
      <c r="B92" s="166" t="s">
        <v>222</v>
      </c>
      <c r="C92" s="146" t="s">
        <v>89</v>
      </c>
      <c r="D92" s="106"/>
      <c r="E92" s="218"/>
      <c r="F92" s="79"/>
      <c r="G92" s="80"/>
      <c r="H92" s="80"/>
      <c r="I92" s="80"/>
    </row>
    <row r="93" spans="2:9" ht="19.5" thickBot="1" x14ac:dyDescent="0.35">
      <c r="B93" s="174" t="s">
        <v>222</v>
      </c>
      <c r="C93" s="151" t="s">
        <v>90</v>
      </c>
      <c r="D93" s="17"/>
      <c r="E93" s="41"/>
      <c r="F93" s="18"/>
      <c r="G93" s="19"/>
      <c r="H93" s="19"/>
      <c r="I93" s="19"/>
    </row>
    <row r="94" spans="2:9" ht="37.5" x14ac:dyDescent="0.3">
      <c r="B94" s="263">
        <v>3</v>
      </c>
      <c r="C94" s="264" t="s">
        <v>195</v>
      </c>
      <c r="D94" s="265">
        <v>4</v>
      </c>
      <c r="E94" s="266"/>
      <c r="F94" s="267">
        <f>IF(OR(F95="Nhập sai",F98="Nhập sai",F101="Nhập sai"),"Nhập sai",F95+F98+F101)</f>
        <v>0</v>
      </c>
      <c r="G94" s="268"/>
      <c r="H94" s="268"/>
      <c r="I94" s="269"/>
    </row>
    <row r="95" spans="2:9" s="24" customFormat="1" x14ac:dyDescent="0.3">
      <c r="B95" s="175">
        <v>3.1</v>
      </c>
      <c r="C95" s="176" t="s">
        <v>196</v>
      </c>
      <c r="D95" s="10">
        <v>1</v>
      </c>
      <c r="E95" s="219"/>
      <c r="F95" s="123">
        <f>IF(AND(F96&lt;&gt;"",F97&lt;&gt;""),"Nhập sai",IF(AND(F96="",F97=""),0,IF(F96&lt;&gt;"",F96,IF(F97&lt;&gt;"",F97))))</f>
        <v>0</v>
      </c>
      <c r="G95" s="11"/>
      <c r="H95" s="11"/>
      <c r="I95" s="11"/>
    </row>
    <row r="96" spans="2:9" ht="75" x14ac:dyDescent="0.3">
      <c r="B96" s="152" t="s">
        <v>222</v>
      </c>
      <c r="C96" s="150" t="s">
        <v>236</v>
      </c>
      <c r="D96" s="85"/>
      <c r="E96" s="86"/>
      <c r="F96" s="87" t="str">
        <f>IF(E96="","",(E96*1)/1)</f>
        <v/>
      </c>
      <c r="G96" s="88"/>
      <c r="H96" s="88"/>
      <c r="I96" s="88"/>
    </row>
    <row r="97" spans="2:9" x14ac:dyDescent="0.3">
      <c r="B97" s="158" t="s">
        <v>222</v>
      </c>
      <c r="C97" s="145" t="s">
        <v>77</v>
      </c>
      <c r="D97" s="59"/>
      <c r="E97" s="60"/>
      <c r="F97" s="35" t="str">
        <f>IF(E97="","",(E97*0.5)/1)</f>
        <v/>
      </c>
      <c r="G97" s="16"/>
      <c r="H97" s="16"/>
      <c r="I97" s="16"/>
    </row>
    <row r="98" spans="2:9" s="24" customFormat="1" x14ac:dyDescent="0.3">
      <c r="B98" s="175">
        <v>3.2</v>
      </c>
      <c r="C98" s="176" t="s">
        <v>91</v>
      </c>
      <c r="D98" s="10">
        <v>2</v>
      </c>
      <c r="E98" s="219"/>
      <c r="F98" s="124">
        <f>IF(AND(F99&lt;&gt;"",F100&lt;&gt;""),"Nhập sai",F99+F100)</f>
        <v>0</v>
      </c>
      <c r="G98" s="11"/>
      <c r="H98" s="11"/>
      <c r="I98" s="11"/>
    </row>
    <row r="99" spans="2:9" ht="75" x14ac:dyDescent="0.3">
      <c r="B99" s="152" t="s">
        <v>222</v>
      </c>
      <c r="C99" s="149" t="s">
        <v>92</v>
      </c>
      <c r="D99" s="92"/>
      <c r="E99" s="207"/>
      <c r="F99" s="245"/>
      <c r="G99" s="88"/>
      <c r="H99" s="88"/>
      <c r="I99" s="88"/>
    </row>
    <row r="100" spans="2:9" x14ac:dyDescent="0.3">
      <c r="B100" s="158" t="s">
        <v>222</v>
      </c>
      <c r="C100" s="145" t="s">
        <v>93</v>
      </c>
      <c r="D100" s="32"/>
      <c r="E100" s="204"/>
      <c r="F100" s="15"/>
      <c r="G100" s="16"/>
      <c r="H100" s="16"/>
      <c r="I100" s="16"/>
    </row>
    <row r="101" spans="2:9" s="24" customFormat="1" ht="56.25" x14ac:dyDescent="0.3">
      <c r="B101" s="175">
        <v>3.3</v>
      </c>
      <c r="C101" s="176" t="s">
        <v>94</v>
      </c>
      <c r="D101" s="10">
        <v>1</v>
      </c>
      <c r="E101" s="219"/>
      <c r="F101" s="124">
        <f>IF(AND(F102&lt;&gt;"",F103&lt;&gt;""),"Nhập sai",F102+F103)</f>
        <v>0</v>
      </c>
      <c r="G101" s="125"/>
      <c r="H101" s="125"/>
      <c r="I101" s="125"/>
    </row>
    <row r="102" spans="2:9" ht="37.5" x14ac:dyDescent="0.3">
      <c r="B102" s="152" t="s">
        <v>222</v>
      </c>
      <c r="C102" s="149" t="s">
        <v>95</v>
      </c>
      <c r="D102" s="85"/>
      <c r="E102" s="224"/>
      <c r="F102" s="245"/>
      <c r="G102" s="88"/>
      <c r="H102" s="88"/>
      <c r="I102" s="88"/>
    </row>
    <row r="103" spans="2:9" ht="38.25" thickBot="1" x14ac:dyDescent="0.35">
      <c r="B103" s="158" t="s">
        <v>222</v>
      </c>
      <c r="C103" s="145" t="s">
        <v>96</v>
      </c>
      <c r="D103" s="5"/>
      <c r="E103" s="209"/>
      <c r="F103" s="15"/>
      <c r="G103" s="16"/>
      <c r="H103" s="16"/>
      <c r="I103" s="16"/>
    </row>
    <row r="104" spans="2:9" ht="37.5" x14ac:dyDescent="0.3">
      <c r="B104" s="270">
        <v>4</v>
      </c>
      <c r="C104" s="271" t="s">
        <v>97</v>
      </c>
      <c r="D104" s="272">
        <v>11</v>
      </c>
      <c r="E104" s="273"/>
      <c r="F104" s="274">
        <f>IF(OR(F105="Nhập sai",F112="Nhập sai",F117="Nhập sai",F126="Nhập sai",F130="Nhập sai"),"Nhập sai",F105+F108+F112+F117+F126+F130)</f>
        <v>0</v>
      </c>
      <c r="G104" s="275"/>
      <c r="H104" s="275"/>
      <c r="I104" s="275"/>
    </row>
    <row r="105" spans="2:9" s="24" customFormat="1" ht="75" x14ac:dyDescent="0.3">
      <c r="B105" s="177">
        <v>4.0999999999999996</v>
      </c>
      <c r="C105" s="178" t="s">
        <v>197</v>
      </c>
      <c r="D105" s="238">
        <v>1</v>
      </c>
      <c r="E105" s="239"/>
      <c r="F105" s="240">
        <f>IF(AND(F106&lt;&gt;"",F107&lt;&gt;""),"Nhập sai",F106+F107)</f>
        <v>0</v>
      </c>
      <c r="G105" s="108"/>
      <c r="H105" s="108"/>
      <c r="I105" s="108"/>
    </row>
    <row r="106" spans="2:9" x14ac:dyDescent="0.3">
      <c r="B106" s="158" t="s">
        <v>222</v>
      </c>
      <c r="C106" s="145" t="s">
        <v>246</v>
      </c>
      <c r="D106" s="28"/>
      <c r="E106" s="216"/>
      <c r="F106" s="246"/>
      <c r="G106" s="36"/>
      <c r="H106" s="36"/>
      <c r="I106" s="36"/>
    </row>
    <row r="107" spans="2:9" x14ac:dyDescent="0.3">
      <c r="B107" s="179" t="s">
        <v>222</v>
      </c>
      <c r="C107" s="180" t="s">
        <v>98</v>
      </c>
      <c r="D107" s="109"/>
      <c r="E107" s="226"/>
      <c r="F107" s="82"/>
      <c r="G107" s="110"/>
      <c r="H107" s="110"/>
      <c r="I107" s="110"/>
    </row>
    <row r="108" spans="2:9" s="24" customFormat="1" ht="37.5" x14ac:dyDescent="0.3">
      <c r="B108" s="139">
        <v>4.2</v>
      </c>
      <c r="C108" s="140" t="s">
        <v>198</v>
      </c>
      <c r="D108" s="5">
        <v>1</v>
      </c>
      <c r="E108" s="209"/>
      <c r="F108" s="237">
        <f>IF(AND(F110&lt;&gt;"",F111&lt;&gt;""),"Nhập sai",IF(AND(F109&lt;&gt;"",F111&lt;&gt;""),"Nhập sai",IF(AND(F109="",F110="",F111=""),0,F109+F110+F111)))</f>
        <v>0</v>
      </c>
      <c r="G108" s="16"/>
      <c r="H108" s="16"/>
      <c r="I108" s="16"/>
    </row>
    <row r="109" spans="2:9" ht="37.5" x14ac:dyDescent="0.3">
      <c r="B109" s="152" t="s">
        <v>222</v>
      </c>
      <c r="C109" s="149" t="s">
        <v>244</v>
      </c>
      <c r="D109" s="94"/>
      <c r="E109" s="214"/>
      <c r="F109" s="249"/>
      <c r="G109" s="93"/>
      <c r="H109" s="93"/>
      <c r="I109" s="93"/>
    </row>
    <row r="110" spans="2:9" ht="37.5" x14ac:dyDescent="0.3">
      <c r="B110" s="166" t="s">
        <v>222</v>
      </c>
      <c r="C110" s="146" t="s">
        <v>245</v>
      </c>
      <c r="D110" s="95"/>
      <c r="E110" s="223"/>
      <c r="F110" s="250"/>
      <c r="G110" s="96"/>
      <c r="H110" s="96"/>
      <c r="I110" s="96"/>
    </row>
    <row r="111" spans="2:9" ht="38.25" thickBot="1" x14ac:dyDescent="0.35">
      <c r="B111" s="157" t="s">
        <v>222</v>
      </c>
      <c r="C111" s="151" t="s">
        <v>199</v>
      </c>
      <c r="D111" s="63"/>
      <c r="E111" s="227"/>
      <c r="F111" s="64"/>
      <c r="G111" s="51"/>
      <c r="H111" s="51"/>
      <c r="I111" s="51"/>
    </row>
    <row r="112" spans="2:9" s="24" customFormat="1" x14ac:dyDescent="0.3">
      <c r="B112" s="139">
        <v>4.3</v>
      </c>
      <c r="C112" s="140" t="s">
        <v>99</v>
      </c>
      <c r="D112" s="5">
        <v>3</v>
      </c>
      <c r="E112" s="204"/>
      <c r="F112" s="6">
        <f>IF(F114="Nhập sai","Nhập sai",F113+F114)</f>
        <v>0</v>
      </c>
      <c r="G112" s="7"/>
      <c r="H112" s="7"/>
      <c r="I112" s="7"/>
    </row>
    <row r="113" spans="2:9" ht="95.25" x14ac:dyDescent="0.3">
      <c r="B113" s="143" t="s">
        <v>101</v>
      </c>
      <c r="C113" s="181" t="s">
        <v>230</v>
      </c>
      <c r="D113" s="68">
        <v>2</v>
      </c>
      <c r="E113" s="225"/>
      <c r="F113" s="98"/>
      <c r="G113" s="31"/>
      <c r="H113" s="31"/>
      <c r="I113" s="31"/>
    </row>
    <row r="114" spans="2:9" ht="114" x14ac:dyDescent="0.3">
      <c r="B114" s="155" t="s">
        <v>104</v>
      </c>
      <c r="C114" s="182" t="s">
        <v>229</v>
      </c>
      <c r="D114" s="33">
        <v>1</v>
      </c>
      <c r="E114" s="228"/>
      <c r="F114" s="35">
        <f>IF(AND(E115&lt;&gt;"",E116&lt;&gt;""),"Nhập sai",IF(AND(F115="",F116=""),0,IF(E116&lt;&gt;"",0,F115)))</f>
        <v>0</v>
      </c>
      <c r="G114" s="16"/>
      <c r="H114" s="16"/>
      <c r="I114" s="16"/>
    </row>
    <row r="115" spans="2:9" ht="93.75" x14ac:dyDescent="0.3">
      <c r="B115" s="152" t="s">
        <v>222</v>
      </c>
      <c r="C115" s="150" t="s">
        <v>239</v>
      </c>
      <c r="D115" s="104"/>
      <c r="E115" s="86"/>
      <c r="F115" s="87" t="str">
        <f>IF(E115="","",(E115*1)/0.8)</f>
        <v/>
      </c>
      <c r="G115" s="105"/>
      <c r="H115" s="105"/>
      <c r="I115" s="105"/>
    </row>
    <row r="116" spans="2:9" ht="57" thickBot="1" x14ac:dyDescent="0.35">
      <c r="B116" s="157" t="s">
        <v>222</v>
      </c>
      <c r="C116" s="151" t="s">
        <v>228</v>
      </c>
      <c r="D116" s="47"/>
      <c r="E116" s="52"/>
      <c r="F116" s="22" t="str">
        <f>IF(E116&lt;&gt;"",0,"")</f>
        <v/>
      </c>
      <c r="G116" s="51"/>
      <c r="H116" s="51"/>
      <c r="I116" s="51"/>
    </row>
    <row r="117" spans="2:9" ht="37.5" x14ac:dyDescent="0.3">
      <c r="B117" s="139">
        <v>4.4000000000000004</v>
      </c>
      <c r="C117" s="140" t="s">
        <v>100</v>
      </c>
      <c r="D117" s="5">
        <v>2</v>
      </c>
      <c r="E117" s="204"/>
      <c r="F117" s="6">
        <f>IF(OR(F118="Nhập sai",F123="Nhập sai"),"Nhập sai",F118+F123)</f>
        <v>0</v>
      </c>
      <c r="G117" s="7"/>
      <c r="H117" s="7"/>
      <c r="I117" s="7"/>
    </row>
    <row r="118" spans="2:9" ht="19.5" x14ac:dyDescent="0.3">
      <c r="B118" s="143" t="s">
        <v>200</v>
      </c>
      <c r="C118" s="144" t="s">
        <v>201</v>
      </c>
      <c r="D118" s="68">
        <v>1</v>
      </c>
      <c r="E118" s="203"/>
      <c r="F118" s="69">
        <f>IF(AND(F121&lt;&gt;"",F120&lt;&gt;""),"Nhập sai",IF(AND(F121&lt;&gt;"",F122&lt;&gt;""),"Nhập sai",IF(AND(F120&lt;&gt;"",F122&lt;&gt;""),"Nhập sai",F119+F120+F121+F122)))</f>
        <v>0</v>
      </c>
      <c r="G118" s="70"/>
      <c r="H118" s="70"/>
      <c r="I118" s="70"/>
    </row>
    <row r="119" spans="2:9" ht="37.5" x14ac:dyDescent="0.3">
      <c r="B119" s="158" t="s">
        <v>222</v>
      </c>
      <c r="C119" s="145" t="s">
        <v>202</v>
      </c>
      <c r="D119" s="33"/>
      <c r="E119" s="211"/>
      <c r="F119" s="246"/>
      <c r="G119" s="16"/>
      <c r="H119" s="16"/>
      <c r="I119" s="36"/>
    </row>
    <row r="120" spans="2:9" ht="37.5" x14ac:dyDescent="0.3">
      <c r="B120" s="166" t="s">
        <v>222</v>
      </c>
      <c r="C120" s="146" t="s">
        <v>203</v>
      </c>
      <c r="D120" s="106"/>
      <c r="E120" s="218"/>
      <c r="F120" s="247"/>
      <c r="G120" s="96"/>
      <c r="H120" s="96"/>
      <c r="I120" s="96"/>
    </row>
    <row r="121" spans="2:9" ht="37.5" x14ac:dyDescent="0.3">
      <c r="B121" s="166" t="s">
        <v>222</v>
      </c>
      <c r="C121" s="146" t="s">
        <v>204</v>
      </c>
      <c r="D121" s="106"/>
      <c r="E121" s="218"/>
      <c r="F121" s="79"/>
      <c r="G121" s="96"/>
      <c r="H121" s="96"/>
      <c r="I121" s="96"/>
    </row>
    <row r="122" spans="2:9" ht="19.5" x14ac:dyDescent="0.3">
      <c r="B122" s="158" t="s">
        <v>222</v>
      </c>
      <c r="C122" s="145" t="s">
        <v>103</v>
      </c>
      <c r="D122" s="33"/>
      <c r="E122" s="211"/>
      <c r="F122" s="15"/>
      <c r="G122" s="36"/>
      <c r="H122" s="36"/>
      <c r="I122" s="36"/>
    </row>
    <row r="123" spans="2:9" ht="19.5" x14ac:dyDescent="0.3">
      <c r="B123" s="183" t="s">
        <v>104</v>
      </c>
      <c r="C123" s="184" t="s">
        <v>79</v>
      </c>
      <c r="D123" s="69">
        <v>1</v>
      </c>
      <c r="E123" s="229"/>
      <c r="F123" s="69">
        <f>IF(AND(E124&lt;&gt;"",E125&lt;&gt;""),"Nhập sai",IF(AND(F124="",F125=""),0,IF(E125&lt;&gt;"",0,F124)))</f>
        <v>0</v>
      </c>
      <c r="G123" s="71"/>
      <c r="H123" s="71"/>
      <c r="I123" s="71"/>
    </row>
    <row r="124" spans="2:9" ht="93.75" x14ac:dyDescent="0.3">
      <c r="B124" s="152" t="s">
        <v>222</v>
      </c>
      <c r="C124" s="185" t="s">
        <v>237</v>
      </c>
      <c r="D124" s="107"/>
      <c r="E124" s="86"/>
      <c r="F124" s="87" t="str">
        <f>IF(E124="","",(E124*1)/1)</f>
        <v/>
      </c>
      <c r="G124" s="105"/>
      <c r="H124" s="105"/>
      <c r="I124" s="105"/>
    </row>
    <row r="125" spans="2:9" ht="38.25" thickBot="1" x14ac:dyDescent="0.35">
      <c r="B125" s="157" t="s">
        <v>222</v>
      </c>
      <c r="C125" s="151" t="s">
        <v>105</v>
      </c>
      <c r="D125" s="47"/>
      <c r="E125" s="65"/>
      <c r="F125" s="22" t="str">
        <f>IF(E125&lt;&gt;"",0,"")</f>
        <v/>
      </c>
      <c r="G125" s="51"/>
      <c r="H125" s="51"/>
      <c r="I125" s="51"/>
    </row>
    <row r="126" spans="2:9" s="24" customFormat="1" x14ac:dyDescent="0.3">
      <c r="B126" s="141">
        <v>4.5</v>
      </c>
      <c r="C126" s="142" t="s">
        <v>106</v>
      </c>
      <c r="D126" s="25">
        <v>2</v>
      </c>
      <c r="E126" s="202"/>
      <c r="F126" s="26">
        <f>IF(AND(F127&lt;&gt;"",F128&lt;&gt;""),"Nhập sai",IF(AND(F127&lt;&gt;"",F129&lt;&gt;""),"Nhập sai",IF(AND(F128&lt;&gt;"",F129&lt;&gt;""),"Nhập sai",F127+F128+F129)))</f>
        <v>0</v>
      </c>
      <c r="G126" s="27"/>
      <c r="H126" s="27"/>
      <c r="I126" s="27"/>
    </row>
    <row r="127" spans="2:9" ht="37.5" x14ac:dyDescent="0.3">
      <c r="B127" s="158" t="s">
        <v>222</v>
      </c>
      <c r="C127" s="145" t="s">
        <v>107</v>
      </c>
      <c r="D127" s="33"/>
      <c r="E127" s="211"/>
      <c r="F127" s="246"/>
      <c r="G127" s="36"/>
      <c r="H127" s="36"/>
      <c r="I127" s="36"/>
    </row>
    <row r="128" spans="2:9" ht="56.25" x14ac:dyDescent="0.3">
      <c r="B128" s="166" t="s">
        <v>222</v>
      </c>
      <c r="C128" s="146" t="s">
        <v>108</v>
      </c>
      <c r="D128" s="106"/>
      <c r="E128" s="218"/>
      <c r="F128" s="79"/>
      <c r="G128" s="96"/>
      <c r="H128" s="96"/>
      <c r="I128" s="96"/>
    </row>
    <row r="129" spans="2:9" ht="20.25" thickBot="1" x14ac:dyDescent="0.35">
      <c r="B129" s="157" t="s">
        <v>222</v>
      </c>
      <c r="C129" s="151" t="s">
        <v>109</v>
      </c>
      <c r="D129" s="47"/>
      <c r="E129" s="213"/>
      <c r="F129" s="18"/>
      <c r="G129" s="51"/>
      <c r="H129" s="51"/>
      <c r="I129" s="51"/>
    </row>
    <row r="130" spans="2:9" s="24" customFormat="1" x14ac:dyDescent="0.3">
      <c r="B130" s="139">
        <v>4.5999999999999996</v>
      </c>
      <c r="C130" s="140" t="s">
        <v>110</v>
      </c>
      <c r="D130" s="5">
        <v>2</v>
      </c>
      <c r="E130" s="209"/>
      <c r="F130" s="6">
        <f>IF(OR(F131="Nhập sai",F134="Nhập sai"),"Nhập sai",F131+F134)</f>
        <v>0</v>
      </c>
      <c r="G130" s="7"/>
      <c r="H130" s="7"/>
      <c r="I130" s="7"/>
    </row>
    <row r="131" spans="2:9" ht="58.5" x14ac:dyDescent="0.3">
      <c r="B131" s="186" t="s">
        <v>205</v>
      </c>
      <c r="C131" s="148" t="s">
        <v>111</v>
      </c>
      <c r="D131" s="43">
        <v>1</v>
      </c>
      <c r="E131" s="206"/>
      <c r="F131" s="44">
        <f>IF(AND(F132&lt;&gt;"",F133&lt;&gt;""),"Nhập sai",F132+F133)</f>
        <v>0</v>
      </c>
      <c r="G131" s="45"/>
      <c r="H131" s="45"/>
      <c r="I131" s="45"/>
    </row>
    <row r="132" spans="2:9" x14ac:dyDescent="0.3">
      <c r="B132" s="152" t="s">
        <v>222</v>
      </c>
      <c r="C132" s="149" t="s">
        <v>112</v>
      </c>
      <c r="D132" s="94"/>
      <c r="E132" s="214"/>
      <c r="F132" s="245"/>
      <c r="G132" s="93"/>
      <c r="H132" s="93"/>
      <c r="I132" s="93"/>
    </row>
    <row r="133" spans="2:9" ht="37.5" x14ac:dyDescent="0.3">
      <c r="B133" s="153" t="s">
        <v>222</v>
      </c>
      <c r="C133" s="154" t="s">
        <v>113</v>
      </c>
      <c r="D133" s="48"/>
      <c r="E133" s="215"/>
      <c r="F133" s="13"/>
      <c r="G133" s="49"/>
      <c r="H133" s="49"/>
      <c r="I133" s="49"/>
    </row>
    <row r="134" spans="2:9" ht="39" x14ac:dyDescent="0.3">
      <c r="B134" s="155" t="s">
        <v>206</v>
      </c>
      <c r="C134" s="156" t="s">
        <v>114</v>
      </c>
      <c r="D134" s="33">
        <v>1</v>
      </c>
      <c r="E134" s="230"/>
      <c r="F134" s="29">
        <f>IF(AND(E135&lt;&gt;"",E136&lt;&gt;""),"Nhập sai",IF(AND(F135="",F136=""),0,IF(E136&lt;&gt;"",0,F135)))</f>
        <v>0</v>
      </c>
      <c r="G134" s="30"/>
      <c r="H134" s="30"/>
      <c r="I134" s="30"/>
    </row>
    <row r="135" spans="2:9" ht="93.75" x14ac:dyDescent="0.3">
      <c r="B135" s="152" t="s">
        <v>222</v>
      </c>
      <c r="C135" s="150" t="s">
        <v>240</v>
      </c>
      <c r="D135" s="104"/>
      <c r="E135" s="86"/>
      <c r="F135" s="87" t="str">
        <f>IF(E135="","",(E135*1)/1)</f>
        <v/>
      </c>
      <c r="G135" s="105"/>
      <c r="H135" s="105"/>
      <c r="I135" s="105"/>
    </row>
    <row r="136" spans="2:9" ht="57" thickBot="1" x14ac:dyDescent="0.35">
      <c r="B136" s="157" t="s">
        <v>222</v>
      </c>
      <c r="C136" s="187" t="s">
        <v>115</v>
      </c>
      <c r="D136" s="47"/>
      <c r="E136" s="66"/>
      <c r="F136" s="22" t="str">
        <f>IF(E136&lt;&gt;"",0,"")</f>
        <v/>
      </c>
      <c r="G136" s="51"/>
      <c r="H136" s="51"/>
      <c r="I136" s="51"/>
    </row>
    <row r="137" spans="2:9" ht="38.25" thickBot="1" x14ac:dyDescent="0.35">
      <c r="B137" s="257">
        <v>5</v>
      </c>
      <c r="C137" s="258" t="s">
        <v>116</v>
      </c>
      <c r="D137" s="259">
        <v>8.5</v>
      </c>
      <c r="E137" s="260"/>
      <c r="F137" s="261">
        <f>IF(OR(F138="Nhập sai",F145="Nhập sai",F149="Nhập sai",F156="Nhập sai",F166="Nhập sai"),"Nhập sai",F138+F145+F149+F156+F166)</f>
        <v>0</v>
      </c>
      <c r="G137" s="262"/>
      <c r="H137" s="262"/>
      <c r="I137" s="262"/>
    </row>
    <row r="138" spans="2:9" s="24" customFormat="1" ht="37.5" x14ac:dyDescent="0.3">
      <c r="B138" s="141">
        <v>5.0999999999999996</v>
      </c>
      <c r="C138" s="142" t="s">
        <v>117</v>
      </c>
      <c r="D138" s="25">
        <v>1</v>
      </c>
      <c r="E138" s="202"/>
      <c r="F138" s="26">
        <f>IF(OR(F139="Nhập sai",F142="Nhập sai"),"Nhập sai",F139+F142)</f>
        <v>0</v>
      </c>
      <c r="G138" s="27"/>
      <c r="H138" s="27"/>
      <c r="I138" s="27"/>
    </row>
    <row r="139" spans="2:9" ht="19.5" x14ac:dyDescent="0.3">
      <c r="B139" s="155" t="s">
        <v>207</v>
      </c>
      <c r="C139" s="156" t="s">
        <v>208</v>
      </c>
      <c r="D139" s="33">
        <v>0.5</v>
      </c>
      <c r="E139" s="211"/>
      <c r="F139" s="29">
        <f>IF(AND(F140&lt;&gt;"",F141&lt;&gt;""),"Nhập sai",F140+F141)</f>
        <v>0</v>
      </c>
      <c r="G139" s="30"/>
      <c r="H139" s="30"/>
      <c r="I139" s="30"/>
    </row>
    <row r="140" spans="2:9" x14ac:dyDescent="0.3">
      <c r="B140" s="188" t="s">
        <v>222</v>
      </c>
      <c r="C140" s="149" t="s">
        <v>209</v>
      </c>
      <c r="D140" s="92"/>
      <c r="E140" s="207"/>
      <c r="F140" s="245"/>
      <c r="G140" s="102"/>
      <c r="H140" s="102"/>
      <c r="I140" s="102"/>
    </row>
    <row r="141" spans="2:9" x14ac:dyDescent="0.3">
      <c r="B141" s="197" t="s">
        <v>222</v>
      </c>
      <c r="C141" s="145" t="s">
        <v>210</v>
      </c>
      <c r="D141" s="32"/>
      <c r="E141" s="204"/>
      <c r="F141" s="15"/>
      <c r="G141" s="7"/>
      <c r="H141" s="7"/>
      <c r="I141" s="7"/>
    </row>
    <row r="142" spans="2:9" ht="19.5" x14ac:dyDescent="0.3">
      <c r="B142" s="147" t="s">
        <v>211</v>
      </c>
      <c r="C142" s="148" t="s">
        <v>212</v>
      </c>
      <c r="D142" s="43">
        <v>0.5</v>
      </c>
      <c r="E142" s="206"/>
      <c r="F142" s="44">
        <f>IF(AND(F143&lt;&gt;"",F144&lt;&gt;""),"Nhập sai",F143+F144)</f>
        <v>0</v>
      </c>
      <c r="G142" s="45"/>
      <c r="H142" s="45"/>
      <c r="I142" s="45"/>
    </row>
    <row r="143" spans="2:9" ht="56.25" x14ac:dyDescent="0.3">
      <c r="B143" s="188" t="s">
        <v>222</v>
      </c>
      <c r="C143" s="149" t="s">
        <v>213</v>
      </c>
      <c r="D143" s="85"/>
      <c r="E143" s="224"/>
      <c r="F143" s="245"/>
      <c r="G143" s="102"/>
      <c r="H143" s="102"/>
      <c r="I143" s="102"/>
    </row>
    <row r="144" spans="2:9" ht="38.25" thickBot="1" x14ac:dyDescent="0.35">
      <c r="B144" s="174" t="s">
        <v>222</v>
      </c>
      <c r="C144" s="151" t="s">
        <v>118</v>
      </c>
      <c r="D144" s="17"/>
      <c r="E144" s="41"/>
      <c r="F144" s="18"/>
      <c r="G144" s="34"/>
      <c r="H144" s="34"/>
      <c r="I144" s="34"/>
    </row>
    <row r="145" spans="2:9" s="24" customFormat="1" ht="37.5" x14ac:dyDescent="0.3">
      <c r="B145" s="139">
        <v>5.2</v>
      </c>
      <c r="C145" s="140" t="s">
        <v>119</v>
      </c>
      <c r="D145" s="5">
        <v>1</v>
      </c>
      <c r="E145" s="204"/>
      <c r="F145" s="6">
        <f>IF(AND(F146&lt;&gt;"",F147&lt;&gt;""),"Nhập sai",IF(AND(F146&lt;&gt;"",F148&lt;&gt;""),"Nhập sai",IF(AND(F147&lt;&gt;"",F148&lt;&gt;""),"Nhập sai",F146+F147+F148)))</f>
        <v>0</v>
      </c>
      <c r="G145" s="7"/>
      <c r="H145" s="7"/>
      <c r="I145" s="7"/>
    </row>
    <row r="146" spans="2:9" x14ac:dyDescent="0.3">
      <c r="B146" s="188" t="s">
        <v>222</v>
      </c>
      <c r="C146" s="149" t="s">
        <v>120</v>
      </c>
      <c r="D146" s="85"/>
      <c r="E146" s="224"/>
      <c r="F146" s="245"/>
      <c r="G146" s="102"/>
      <c r="H146" s="102"/>
      <c r="I146" s="102"/>
    </row>
    <row r="147" spans="2:9" x14ac:dyDescent="0.3">
      <c r="B147" s="199" t="s">
        <v>222</v>
      </c>
      <c r="C147" s="146" t="s">
        <v>121</v>
      </c>
      <c r="D147" s="78"/>
      <c r="E147" s="231"/>
      <c r="F147" s="79"/>
      <c r="G147" s="103"/>
      <c r="H147" s="103"/>
      <c r="I147" s="103"/>
    </row>
    <row r="148" spans="2:9" ht="19.5" thickBot="1" x14ac:dyDescent="0.35">
      <c r="B148" s="157" t="s">
        <v>222</v>
      </c>
      <c r="C148" s="151" t="s">
        <v>122</v>
      </c>
      <c r="D148" s="17"/>
      <c r="E148" s="41"/>
      <c r="F148" s="18"/>
      <c r="G148" s="34"/>
      <c r="H148" s="34"/>
      <c r="I148" s="34"/>
    </row>
    <row r="149" spans="2:9" s="24" customFormat="1" ht="37.5" x14ac:dyDescent="0.3">
      <c r="B149" s="139">
        <v>5.3</v>
      </c>
      <c r="C149" s="140" t="s">
        <v>123</v>
      </c>
      <c r="D149" s="5">
        <v>2</v>
      </c>
      <c r="E149" s="204"/>
      <c r="F149" s="6">
        <f>IF(OR(F150="Nhập sai",F153="Nhập sai"),"Nhập sai",F150+F153)</f>
        <v>0</v>
      </c>
      <c r="G149" s="7"/>
      <c r="H149" s="7"/>
      <c r="I149" s="7"/>
    </row>
    <row r="150" spans="2:9" ht="58.5" x14ac:dyDescent="0.3">
      <c r="B150" s="147" t="s">
        <v>124</v>
      </c>
      <c r="C150" s="148" t="s">
        <v>125</v>
      </c>
      <c r="D150" s="43">
        <v>1</v>
      </c>
      <c r="E150" s="206"/>
      <c r="F150" s="44">
        <f>IF(AND(F151&lt;&gt;"",F152&lt;&gt;""),"Nhập sai",F151+F152)</f>
        <v>0</v>
      </c>
      <c r="G150" s="45"/>
      <c r="H150" s="45"/>
      <c r="I150" s="45"/>
    </row>
    <row r="151" spans="2:9" x14ac:dyDescent="0.3">
      <c r="B151" s="188" t="s">
        <v>222</v>
      </c>
      <c r="C151" s="149" t="s">
        <v>35</v>
      </c>
      <c r="D151" s="85"/>
      <c r="E151" s="224"/>
      <c r="F151" s="245"/>
      <c r="G151" s="88"/>
      <c r="H151" s="88"/>
      <c r="I151" s="88"/>
    </row>
    <row r="152" spans="2:9" x14ac:dyDescent="0.3">
      <c r="B152" s="197" t="s">
        <v>222</v>
      </c>
      <c r="C152" s="145" t="s">
        <v>36</v>
      </c>
      <c r="D152" s="5"/>
      <c r="E152" s="209"/>
      <c r="F152" s="15"/>
      <c r="G152" s="16"/>
      <c r="H152" s="16"/>
      <c r="I152" s="16"/>
    </row>
    <row r="153" spans="2:9" ht="19.5" x14ac:dyDescent="0.3">
      <c r="B153" s="143" t="s">
        <v>126</v>
      </c>
      <c r="C153" s="144" t="s">
        <v>127</v>
      </c>
      <c r="D153" s="68">
        <v>1</v>
      </c>
      <c r="E153" s="229"/>
      <c r="F153" s="69">
        <f>IF(AND(E154&lt;&gt;"",E155&lt;&gt;""),"Nhập sai",IF(AND(F154="",F155=""),0,IF(E155&lt;&gt;"",0,F154)))</f>
        <v>0</v>
      </c>
      <c r="G153" s="70"/>
      <c r="H153" s="70"/>
      <c r="I153" s="70"/>
    </row>
    <row r="154" spans="2:9" ht="75" x14ac:dyDescent="0.3">
      <c r="B154" s="188" t="s">
        <v>222</v>
      </c>
      <c r="C154" s="150" t="s">
        <v>241</v>
      </c>
      <c r="D154" s="100"/>
      <c r="E154" s="86"/>
      <c r="F154" s="87" t="str">
        <f>IF(E154="","",(E154*1)/1)</f>
        <v/>
      </c>
      <c r="G154" s="101"/>
      <c r="H154" s="101"/>
      <c r="I154" s="101"/>
    </row>
    <row r="155" spans="2:9" ht="19.5" thickBot="1" x14ac:dyDescent="0.35">
      <c r="B155" s="174" t="s">
        <v>222</v>
      </c>
      <c r="C155" s="151" t="s">
        <v>77</v>
      </c>
      <c r="D155" s="17"/>
      <c r="E155" s="21"/>
      <c r="F155" s="22" t="str">
        <f>IF(E155&lt;&gt;"",0,"")</f>
        <v/>
      </c>
      <c r="G155" s="34"/>
      <c r="H155" s="34"/>
      <c r="I155" s="34"/>
    </row>
    <row r="156" spans="2:9" s="24" customFormat="1" x14ac:dyDescent="0.3">
      <c r="B156" s="139">
        <v>5.4</v>
      </c>
      <c r="C156" s="140" t="s">
        <v>128</v>
      </c>
      <c r="D156" s="5">
        <v>3</v>
      </c>
      <c r="E156" s="209"/>
      <c r="F156" s="6">
        <f>IF(OR(F157="Nhập sai",F160="Nhập sai",F163="Nhập sai"),"Nhập sai",F157+F160+F163)</f>
        <v>0</v>
      </c>
      <c r="G156" s="7"/>
      <c r="H156" s="7"/>
      <c r="I156" s="7"/>
    </row>
    <row r="157" spans="2:9" ht="39" x14ac:dyDescent="0.3">
      <c r="B157" s="147" t="s">
        <v>129</v>
      </c>
      <c r="C157" s="148" t="s">
        <v>130</v>
      </c>
      <c r="D157" s="43">
        <v>1</v>
      </c>
      <c r="E157" s="206"/>
      <c r="F157" s="44">
        <f>IF(AND(F158&lt;&gt;"",F159&lt;&gt;""),"Nhập sai",F158+F159)</f>
        <v>0</v>
      </c>
      <c r="G157" s="45"/>
      <c r="H157" s="45"/>
      <c r="I157" s="45"/>
    </row>
    <row r="158" spans="2:9" x14ac:dyDescent="0.3">
      <c r="B158" s="188" t="s">
        <v>222</v>
      </c>
      <c r="C158" s="149" t="s">
        <v>35</v>
      </c>
      <c r="D158" s="85"/>
      <c r="E158" s="224"/>
      <c r="F158" s="245"/>
      <c r="G158" s="88"/>
      <c r="H158" s="88"/>
      <c r="I158" s="88"/>
    </row>
    <row r="159" spans="2:9" x14ac:dyDescent="0.3">
      <c r="B159" s="197" t="s">
        <v>222</v>
      </c>
      <c r="C159" s="154" t="s">
        <v>36</v>
      </c>
      <c r="D159" s="12"/>
      <c r="E159" s="232"/>
      <c r="F159" s="13"/>
      <c r="G159" s="14"/>
      <c r="H159" s="14"/>
      <c r="I159" s="14"/>
    </row>
    <row r="160" spans="2:9" ht="39" x14ac:dyDescent="0.3">
      <c r="B160" s="143" t="s">
        <v>131</v>
      </c>
      <c r="C160" s="156" t="s">
        <v>132</v>
      </c>
      <c r="D160" s="33">
        <v>1</v>
      </c>
      <c r="E160" s="211"/>
      <c r="F160" s="29">
        <f>IF(AND(F161&lt;&gt;"",F162&lt;&gt;""),"Nhập sai",F161+F162)</f>
        <v>0</v>
      </c>
      <c r="G160" s="30"/>
      <c r="H160" s="30"/>
      <c r="I160" s="30"/>
    </row>
    <row r="161" spans="2:9" x14ac:dyDescent="0.3">
      <c r="B161" s="188" t="s">
        <v>222</v>
      </c>
      <c r="C161" s="149" t="s">
        <v>35</v>
      </c>
      <c r="D161" s="92"/>
      <c r="E161" s="207"/>
      <c r="F161" s="245"/>
      <c r="G161" s="88"/>
      <c r="H161" s="88"/>
      <c r="I161" s="88"/>
    </row>
    <row r="162" spans="2:9" x14ac:dyDescent="0.3">
      <c r="B162" s="197" t="s">
        <v>222</v>
      </c>
      <c r="C162" s="145" t="s">
        <v>36</v>
      </c>
      <c r="D162" s="32"/>
      <c r="E162" s="204"/>
      <c r="F162" s="15"/>
      <c r="G162" s="16"/>
      <c r="H162" s="16"/>
      <c r="I162" s="16"/>
    </row>
    <row r="163" spans="2:9" ht="39" x14ac:dyDescent="0.3">
      <c r="B163" s="143" t="s">
        <v>133</v>
      </c>
      <c r="C163" s="148" t="s">
        <v>134</v>
      </c>
      <c r="D163" s="43">
        <v>1</v>
      </c>
      <c r="E163" s="206"/>
      <c r="F163" s="44">
        <f>IF(AND(F164&lt;&gt;"",F165&lt;&gt;""),"Nhập sai",F164+F165)</f>
        <v>0</v>
      </c>
      <c r="G163" s="45"/>
      <c r="H163" s="45"/>
      <c r="I163" s="45"/>
    </row>
    <row r="164" spans="2:9" ht="56.25" x14ac:dyDescent="0.3">
      <c r="B164" s="188" t="s">
        <v>222</v>
      </c>
      <c r="C164" s="149" t="s">
        <v>135</v>
      </c>
      <c r="D164" s="92"/>
      <c r="E164" s="207"/>
      <c r="F164" s="245"/>
      <c r="G164" s="88"/>
      <c r="H164" s="88"/>
      <c r="I164" s="88"/>
    </row>
    <row r="165" spans="2:9" ht="38.25" thickBot="1" x14ac:dyDescent="0.35">
      <c r="B165" s="174" t="s">
        <v>222</v>
      </c>
      <c r="C165" s="145" t="s">
        <v>136</v>
      </c>
      <c r="D165" s="32"/>
      <c r="E165" s="204"/>
      <c r="F165" s="15"/>
      <c r="G165" s="16"/>
      <c r="H165" s="16"/>
      <c r="I165" s="16"/>
    </row>
    <row r="166" spans="2:9" s="24" customFormat="1" ht="37.5" x14ac:dyDescent="0.3">
      <c r="B166" s="138">
        <v>5.5</v>
      </c>
      <c r="C166" s="189" t="s">
        <v>137</v>
      </c>
      <c r="D166" s="130">
        <v>1.5</v>
      </c>
      <c r="E166" s="40"/>
      <c r="F166" s="133">
        <f>IF(AND(F167&lt;&gt;"",F168&lt;&gt;""),"Nhập sai",IF(AND(F167&lt;&gt;"",F169&lt;&gt;""),"Nhập sai",IF(AND(F168&lt;&gt;"",F169&lt;&gt;""),"Nhập sai",F167+F168+F169)))</f>
        <v>0</v>
      </c>
      <c r="G166" s="132"/>
      <c r="H166" s="132"/>
      <c r="I166" s="132"/>
    </row>
    <row r="167" spans="2:9" ht="75" x14ac:dyDescent="0.3">
      <c r="B167" s="190" t="s">
        <v>138</v>
      </c>
      <c r="C167" s="165" t="s">
        <v>214</v>
      </c>
      <c r="D167" s="73"/>
      <c r="E167" s="233"/>
      <c r="F167" s="74"/>
      <c r="G167" s="53"/>
      <c r="H167" s="53"/>
      <c r="I167" s="53"/>
    </row>
    <row r="168" spans="2:9" ht="75" x14ac:dyDescent="0.3">
      <c r="B168" s="191" t="s">
        <v>139</v>
      </c>
      <c r="C168" s="192" t="s">
        <v>140</v>
      </c>
      <c r="D168" s="97"/>
      <c r="E168" s="234"/>
      <c r="F168" s="98"/>
      <c r="G168" s="99"/>
      <c r="H168" s="99"/>
      <c r="I168" s="99"/>
    </row>
    <row r="169" spans="2:9" ht="57" thickBot="1" x14ac:dyDescent="0.35">
      <c r="B169" s="193" t="s">
        <v>141</v>
      </c>
      <c r="C169" s="151" t="s">
        <v>142</v>
      </c>
      <c r="D169" s="63"/>
      <c r="E169" s="227"/>
      <c r="F169" s="72"/>
      <c r="G169" s="51"/>
      <c r="H169" s="51"/>
      <c r="I169" s="51"/>
    </row>
    <row r="170" spans="2:9" ht="19.5" thickBot="1" x14ac:dyDescent="0.35">
      <c r="B170" s="257">
        <v>6</v>
      </c>
      <c r="C170" s="258" t="s">
        <v>143</v>
      </c>
      <c r="D170" s="259">
        <v>8</v>
      </c>
      <c r="E170" s="260"/>
      <c r="F170" s="261">
        <f>IF(OR(F171="Nhập sai",F178="Nhập sai",F185="Nhập sai",F192="Nhập sai"),"Nhập sai",F171+F178+F185+F192)</f>
        <v>0</v>
      </c>
      <c r="G170" s="276"/>
      <c r="H170" s="276"/>
      <c r="I170" s="276"/>
    </row>
    <row r="171" spans="2:9" s="24" customFormat="1" ht="37.5" x14ac:dyDescent="0.3">
      <c r="B171" s="141">
        <v>6.1</v>
      </c>
      <c r="C171" s="142" t="s">
        <v>144</v>
      </c>
      <c r="D171" s="25">
        <v>2</v>
      </c>
      <c r="E171" s="202"/>
      <c r="F171" s="26">
        <f>IF(OR(F172="Nhập sai",F175="Nhập sai"),"Nhập sai",F172+F175)</f>
        <v>0</v>
      </c>
      <c r="G171" s="42"/>
      <c r="H171" s="42"/>
      <c r="I171" s="42"/>
    </row>
    <row r="172" spans="2:9" ht="19.5" x14ac:dyDescent="0.3">
      <c r="B172" s="147" t="s">
        <v>145</v>
      </c>
      <c r="C172" s="148" t="s">
        <v>146</v>
      </c>
      <c r="D172" s="43">
        <v>1</v>
      </c>
      <c r="E172" s="206"/>
      <c r="F172" s="44">
        <f>IF(AND(F173&lt;&gt;"",F174&lt;&gt;""),"Nhập sai",F173+F174)</f>
        <v>0</v>
      </c>
      <c r="G172" s="45"/>
      <c r="H172" s="45"/>
      <c r="I172" s="45"/>
    </row>
    <row r="173" spans="2:9" x14ac:dyDescent="0.3">
      <c r="B173" s="152" t="s">
        <v>222</v>
      </c>
      <c r="C173" s="149" t="s">
        <v>35</v>
      </c>
      <c r="D173" s="92"/>
      <c r="E173" s="207"/>
      <c r="F173" s="245"/>
      <c r="G173" s="93"/>
      <c r="H173" s="93"/>
      <c r="I173" s="93"/>
    </row>
    <row r="174" spans="2:9" x14ac:dyDescent="0.3">
      <c r="B174" s="153" t="s">
        <v>222</v>
      </c>
      <c r="C174" s="154" t="s">
        <v>36</v>
      </c>
      <c r="D174" s="46"/>
      <c r="E174" s="210"/>
      <c r="F174" s="13"/>
      <c r="G174" s="49"/>
      <c r="H174" s="49"/>
      <c r="I174" s="49"/>
    </row>
    <row r="175" spans="2:9" ht="19.5" x14ac:dyDescent="0.3">
      <c r="B175" s="155" t="s">
        <v>147</v>
      </c>
      <c r="C175" s="156" t="s">
        <v>148</v>
      </c>
      <c r="D175" s="33">
        <v>1</v>
      </c>
      <c r="E175" s="211"/>
      <c r="F175" s="29">
        <f>IF(AND(F176&lt;&gt;"",F177&lt;&gt;""),"Nhập sai",F176+F177)</f>
        <v>0</v>
      </c>
      <c r="G175" s="30"/>
      <c r="H175" s="30"/>
      <c r="I175" s="30"/>
    </row>
    <row r="176" spans="2:9" x14ac:dyDescent="0.3">
      <c r="B176" s="188" t="s">
        <v>222</v>
      </c>
      <c r="C176" s="149" t="s">
        <v>149</v>
      </c>
      <c r="D176" s="85"/>
      <c r="E176" s="224"/>
      <c r="F176" s="245"/>
      <c r="G176" s="88"/>
      <c r="H176" s="88"/>
      <c r="I176" s="88"/>
    </row>
    <row r="177" spans="2:9" ht="19.5" thickBot="1" x14ac:dyDescent="0.35">
      <c r="B177" s="174" t="s">
        <v>222</v>
      </c>
      <c r="C177" s="151" t="s">
        <v>150</v>
      </c>
      <c r="D177" s="17"/>
      <c r="E177" s="41"/>
      <c r="F177" s="18"/>
      <c r="G177" s="19"/>
      <c r="H177" s="19"/>
      <c r="I177" s="19"/>
    </row>
    <row r="178" spans="2:9" s="24" customFormat="1" ht="37.5" x14ac:dyDescent="0.3">
      <c r="B178" s="139">
        <v>6.2</v>
      </c>
      <c r="C178" s="140" t="s">
        <v>215</v>
      </c>
      <c r="D178" s="5">
        <v>2</v>
      </c>
      <c r="E178" s="209"/>
      <c r="F178" s="6">
        <f>IF(OR(F179="Nhập sai",F182="Nhập sai"),"Nhập sai",F179+F182)</f>
        <v>0</v>
      </c>
      <c r="G178" s="7"/>
      <c r="H178" s="7"/>
      <c r="I178" s="7"/>
    </row>
    <row r="179" spans="2:9" ht="39" x14ac:dyDescent="0.3">
      <c r="B179" s="147" t="s">
        <v>151</v>
      </c>
      <c r="C179" s="148" t="s">
        <v>152</v>
      </c>
      <c r="D179" s="43">
        <v>1</v>
      </c>
      <c r="E179" s="206"/>
      <c r="F179" s="44">
        <f>IF(AND(F180&lt;&gt;"",F181&lt;&gt;""),"Nhập sai",F180+F181)</f>
        <v>0</v>
      </c>
      <c r="G179" s="45"/>
      <c r="H179" s="45"/>
      <c r="I179" s="45"/>
    </row>
    <row r="180" spans="2:9" x14ac:dyDescent="0.3">
      <c r="B180" s="188" t="s">
        <v>222</v>
      </c>
      <c r="C180" s="149" t="s">
        <v>64</v>
      </c>
      <c r="D180" s="92"/>
      <c r="E180" s="207"/>
      <c r="F180" s="245"/>
      <c r="G180" s="88"/>
      <c r="H180" s="88"/>
      <c r="I180" s="88"/>
    </row>
    <row r="181" spans="2:9" x14ac:dyDescent="0.3">
      <c r="B181" s="196" t="s">
        <v>222</v>
      </c>
      <c r="C181" s="154" t="s">
        <v>65</v>
      </c>
      <c r="D181" s="46"/>
      <c r="E181" s="210"/>
      <c r="F181" s="13"/>
      <c r="G181" s="14"/>
      <c r="H181" s="14"/>
      <c r="I181" s="14"/>
    </row>
    <row r="182" spans="2:9" ht="39" x14ac:dyDescent="0.3">
      <c r="B182" s="155" t="s">
        <v>153</v>
      </c>
      <c r="C182" s="156" t="s">
        <v>154</v>
      </c>
      <c r="D182" s="33">
        <v>1</v>
      </c>
      <c r="E182" s="211"/>
      <c r="F182" s="29">
        <f>IF(AND(F183&lt;&gt;"",F184&lt;&gt;""),"Nhập sai",F183+F184)</f>
        <v>0</v>
      </c>
      <c r="G182" s="30"/>
      <c r="H182" s="30"/>
      <c r="I182" s="30"/>
    </row>
    <row r="183" spans="2:9" ht="37.5" x14ac:dyDescent="0.3">
      <c r="B183" s="188" t="s">
        <v>222</v>
      </c>
      <c r="C183" s="149" t="s">
        <v>155</v>
      </c>
      <c r="D183" s="85"/>
      <c r="E183" s="224"/>
      <c r="F183" s="245"/>
      <c r="G183" s="88"/>
      <c r="H183" s="88"/>
      <c r="I183" s="88"/>
    </row>
    <row r="184" spans="2:9" ht="38.25" thickBot="1" x14ac:dyDescent="0.35">
      <c r="B184" s="174" t="s">
        <v>222</v>
      </c>
      <c r="C184" s="151" t="s">
        <v>156</v>
      </c>
      <c r="D184" s="17"/>
      <c r="E184" s="41"/>
      <c r="F184" s="18"/>
      <c r="G184" s="19"/>
      <c r="H184" s="19"/>
      <c r="I184" s="19"/>
    </row>
    <row r="185" spans="2:9" s="24" customFormat="1" ht="37.5" x14ac:dyDescent="0.3">
      <c r="B185" s="139">
        <v>6.3</v>
      </c>
      <c r="C185" s="140" t="s">
        <v>157</v>
      </c>
      <c r="D185" s="5">
        <v>2</v>
      </c>
      <c r="E185" s="209"/>
      <c r="F185" s="6">
        <f>IF(OR(F186="Nhập sai",F189="Nhập sai"),"Nhập sai",F186+F189)</f>
        <v>0</v>
      </c>
      <c r="G185" s="16"/>
      <c r="H185" s="16"/>
      <c r="I185" s="16"/>
    </row>
    <row r="186" spans="2:9" ht="39" x14ac:dyDescent="0.3">
      <c r="B186" s="147" t="s">
        <v>158</v>
      </c>
      <c r="C186" s="148" t="s">
        <v>159</v>
      </c>
      <c r="D186" s="43">
        <v>1</v>
      </c>
      <c r="E186" s="206"/>
      <c r="F186" s="44">
        <f>IF(AND(F187&lt;&gt;"",F188&lt;&gt;""),"Nhập sai",F187+F188)</f>
        <v>0</v>
      </c>
      <c r="G186" s="45"/>
      <c r="H186" s="45"/>
      <c r="I186" s="45"/>
    </row>
    <row r="187" spans="2:9" x14ac:dyDescent="0.3">
      <c r="B187" s="188" t="s">
        <v>222</v>
      </c>
      <c r="C187" s="149" t="s">
        <v>64</v>
      </c>
      <c r="D187" s="92"/>
      <c r="E187" s="207"/>
      <c r="F187" s="245"/>
      <c r="G187" s="88"/>
      <c r="H187" s="88"/>
      <c r="I187" s="88"/>
    </row>
    <row r="188" spans="2:9" x14ac:dyDescent="0.3">
      <c r="B188" s="197" t="s">
        <v>222</v>
      </c>
      <c r="C188" s="154" t="s">
        <v>65</v>
      </c>
      <c r="D188" s="46"/>
      <c r="E188" s="210"/>
      <c r="F188" s="13"/>
      <c r="G188" s="14"/>
      <c r="H188" s="14"/>
      <c r="I188" s="14"/>
    </row>
    <row r="189" spans="2:9" ht="39" x14ac:dyDescent="0.3">
      <c r="B189" s="147" t="s">
        <v>160</v>
      </c>
      <c r="C189" s="156" t="s">
        <v>161</v>
      </c>
      <c r="D189" s="33">
        <v>1</v>
      </c>
      <c r="E189" s="211"/>
      <c r="F189" s="29">
        <f>IF(AND(F190&lt;&gt;"",F191&lt;&gt;""),"Nhập sai",F190+F191)</f>
        <v>0</v>
      </c>
      <c r="G189" s="30"/>
      <c r="H189" s="30"/>
      <c r="I189" s="30"/>
    </row>
    <row r="190" spans="2:9" ht="37.5" x14ac:dyDescent="0.3">
      <c r="B190" s="188" t="s">
        <v>222</v>
      </c>
      <c r="C190" s="149" t="s">
        <v>223</v>
      </c>
      <c r="D190" s="85"/>
      <c r="E190" s="224"/>
      <c r="F190" s="245"/>
      <c r="G190" s="88"/>
      <c r="H190" s="88"/>
      <c r="I190" s="88"/>
    </row>
    <row r="191" spans="2:9" ht="38.25" thickBot="1" x14ac:dyDescent="0.35">
      <c r="B191" s="174" t="s">
        <v>222</v>
      </c>
      <c r="C191" s="151" t="s">
        <v>224</v>
      </c>
      <c r="D191" s="17"/>
      <c r="E191" s="41"/>
      <c r="F191" s="18"/>
      <c r="G191" s="19"/>
      <c r="H191" s="19"/>
      <c r="I191" s="19"/>
    </row>
    <row r="192" spans="2:9" s="24" customFormat="1" ht="37.5" x14ac:dyDescent="0.3">
      <c r="B192" s="139">
        <v>6.4</v>
      </c>
      <c r="C192" s="140" t="s">
        <v>162</v>
      </c>
      <c r="D192" s="5">
        <v>2</v>
      </c>
      <c r="E192" s="209"/>
      <c r="F192" s="6">
        <f>IF(OR(F193="Nhập sai",F196="Nhập sai"),"Nhập sai",F193+F196)</f>
        <v>0</v>
      </c>
      <c r="G192" s="7"/>
      <c r="H192" s="7"/>
      <c r="I192" s="7"/>
    </row>
    <row r="193" spans="2:9" ht="19.5" x14ac:dyDescent="0.3">
      <c r="B193" s="147" t="s">
        <v>163</v>
      </c>
      <c r="C193" s="148" t="s">
        <v>102</v>
      </c>
      <c r="D193" s="43">
        <v>1</v>
      </c>
      <c r="E193" s="206"/>
      <c r="F193" s="44">
        <f>IF(AND(F194&lt;&gt;"",F195&lt;&gt;""),"Nhập sai",F194+F195)</f>
        <v>0</v>
      </c>
      <c r="G193" s="45"/>
      <c r="H193" s="45"/>
      <c r="I193" s="45"/>
    </row>
    <row r="194" spans="2:9" x14ac:dyDescent="0.3">
      <c r="B194" s="188" t="s">
        <v>222</v>
      </c>
      <c r="C194" s="149" t="s">
        <v>35</v>
      </c>
      <c r="D194" s="92"/>
      <c r="E194" s="207"/>
      <c r="F194" s="245"/>
      <c r="G194" s="88"/>
      <c r="H194" s="88"/>
      <c r="I194" s="88"/>
    </row>
    <row r="195" spans="2:9" x14ac:dyDescent="0.3">
      <c r="B195" s="196" t="s">
        <v>222</v>
      </c>
      <c r="C195" s="154" t="s">
        <v>36</v>
      </c>
      <c r="D195" s="46"/>
      <c r="E195" s="210"/>
      <c r="F195" s="13"/>
      <c r="G195" s="14"/>
      <c r="H195" s="14"/>
      <c r="I195" s="14"/>
    </row>
    <row r="196" spans="2:9" ht="19.5" x14ac:dyDescent="0.3">
      <c r="B196" s="147" t="s">
        <v>164</v>
      </c>
      <c r="C196" s="148" t="s">
        <v>79</v>
      </c>
      <c r="D196" s="43">
        <v>1</v>
      </c>
      <c r="E196" s="208"/>
      <c r="F196" s="44">
        <f>IF(AND(E197&lt;&gt;"",E198&lt;&gt;""),"Nhập sai",IF(AND(F197="",F198=""),0,IF(E198&lt;&gt;"",0,F197)))</f>
        <v>0</v>
      </c>
      <c r="G196" s="45"/>
      <c r="H196" s="45"/>
      <c r="I196" s="45"/>
    </row>
    <row r="197" spans="2:9" ht="93.75" x14ac:dyDescent="0.3">
      <c r="B197" s="188" t="s">
        <v>222</v>
      </c>
      <c r="C197" s="150" t="s">
        <v>242</v>
      </c>
      <c r="D197" s="90"/>
      <c r="E197" s="86"/>
      <c r="F197" s="87" t="str">
        <f>IF(E197="","",(E197*1)/1)</f>
        <v/>
      </c>
      <c r="G197" s="91"/>
      <c r="H197" s="91"/>
      <c r="I197" s="91"/>
    </row>
    <row r="198" spans="2:9" ht="38.25" thickBot="1" x14ac:dyDescent="0.35">
      <c r="B198" s="174" t="s">
        <v>222</v>
      </c>
      <c r="C198" s="151" t="s">
        <v>80</v>
      </c>
      <c r="D198" s="17"/>
      <c r="E198" s="65"/>
      <c r="F198" s="22" t="str">
        <f>IF(E198&lt;&gt;"",0,"")</f>
        <v/>
      </c>
      <c r="G198" s="19"/>
      <c r="H198" s="19"/>
      <c r="I198" s="19"/>
    </row>
    <row r="199" spans="2:9" ht="38.25" thickBot="1" x14ac:dyDescent="0.35">
      <c r="B199" s="257">
        <v>7</v>
      </c>
      <c r="C199" s="258" t="s">
        <v>165</v>
      </c>
      <c r="D199" s="259">
        <v>5</v>
      </c>
      <c r="E199" s="260"/>
      <c r="F199" s="261">
        <f>IF(OR(F200="Nhập sai",F219="Nhập sai"),"Nhập sai",F200+F219)</f>
        <v>0</v>
      </c>
      <c r="G199" s="262"/>
      <c r="H199" s="262"/>
      <c r="I199" s="262"/>
    </row>
    <row r="200" spans="2:9" s="24" customFormat="1" x14ac:dyDescent="0.3">
      <c r="B200" s="141">
        <v>7.1</v>
      </c>
      <c r="C200" s="142" t="s">
        <v>166</v>
      </c>
      <c r="D200" s="25">
        <v>4</v>
      </c>
      <c r="E200" s="202"/>
      <c r="F200" s="26">
        <f>IF(OR(F201="Nhập sai",F208="Nhập sai",F211="Nhập sai",F215="Nhập sai"),"Nhập sai",F201+F208+F211+F215)</f>
        <v>0</v>
      </c>
      <c r="G200" s="27"/>
      <c r="H200" s="27"/>
      <c r="I200" s="27"/>
    </row>
    <row r="201" spans="2:9" ht="78" x14ac:dyDescent="0.3">
      <c r="B201" s="155" t="s">
        <v>167</v>
      </c>
      <c r="C201" s="156" t="s">
        <v>218</v>
      </c>
      <c r="D201" s="33">
        <v>1</v>
      </c>
      <c r="E201" s="211"/>
      <c r="F201" s="29">
        <f>IF(AND(F203&lt;&gt;"",F204&lt;&gt;""),"Nhập sai",F202+F205)</f>
        <v>0</v>
      </c>
      <c r="G201" s="30"/>
      <c r="H201" s="30"/>
      <c r="I201" s="30"/>
    </row>
    <row r="202" spans="2:9" x14ac:dyDescent="0.3">
      <c r="B202" s="194" t="s">
        <v>216</v>
      </c>
      <c r="C202" s="195" t="s">
        <v>217</v>
      </c>
      <c r="D202" s="67">
        <v>0.5</v>
      </c>
      <c r="E202" s="235"/>
      <c r="F202" s="84">
        <f>IF(AND(F203&lt;&gt;"",F204&lt;&gt;""),"Nhập sai",F203+F204)</f>
        <v>0</v>
      </c>
      <c r="G202" s="11"/>
      <c r="H202" s="11"/>
      <c r="I202" s="11"/>
    </row>
    <row r="203" spans="2:9" x14ac:dyDescent="0.3">
      <c r="B203" s="188" t="s">
        <v>222</v>
      </c>
      <c r="C203" s="149" t="s">
        <v>168</v>
      </c>
      <c r="D203" s="85"/>
      <c r="E203" s="224"/>
      <c r="F203" s="89"/>
      <c r="G203" s="88"/>
      <c r="H203" s="88"/>
      <c r="I203" s="88"/>
    </row>
    <row r="204" spans="2:9" x14ac:dyDescent="0.3">
      <c r="B204" s="196" t="s">
        <v>222</v>
      </c>
      <c r="C204" s="154" t="s">
        <v>65</v>
      </c>
      <c r="D204" s="12"/>
      <c r="E204" s="232"/>
      <c r="F204" s="13"/>
      <c r="G204" s="14"/>
      <c r="H204" s="14"/>
      <c r="I204" s="14"/>
    </row>
    <row r="205" spans="2:9" x14ac:dyDescent="0.3">
      <c r="B205" s="194" t="s">
        <v>219</v>
      </c>
      <c r="C205" s="195" t="s">
        <v>220</v>
      </c>
      <c r="D205" s="67">
        <v>0.5</v>
      </c>
      <c r="E205" s="219"/>
      <c r="F205" s="84">
        <f>IF(AND(E206&lt;&gt;"",E207&lt;&gt;""),"Nhập sai",IF(AND(F206="",F207=""),0,IF(E207&lt;&gt;"",0,F206)))</f>
        <v>0</v>
      </c>
      <c r="G205" s="11"/>
      <c r="H205" s="11"/>
      <c r="I205" s="11"/>
    </row>
    <row r="206" spans="2:9" ht="75" x14ac:dyDescent="0.3">
      <c r="B206" s="188" t="s">
        <v>222</v>
      </c>
      <c r="C206" s="150" t="s">
        <v>241</v>
      </c>
      <c r="D206" s="85"/>
      <c r="E206" s="86"/>
      <c r="F206" s="87" t="str">
        <f>IF(E206="","",(E206*0.5)/1)</f>
        <v/>
      </c>
      <c r="G206" s="88"/>
      <c r="H206" s="88"/>
      <c r="I206" s="88"/>
    </row>
    <row r="207" spans="2:9" x14ac:dyDescent="0.3">
      <c r="B207" s="197" t="s">
        <v>222</v>
      </c>
      <c r="C207" s="145" t="s">
        <v>18</v>
      </c>
      <c r="D207" s="5"/>
      <c r="E207" s="58"/>
      <c r="F207" s="35" t="str">
        <f>IF(E207&lt;&gt;"",0,"")</f>
        <v/>
      </c>
      <c r="G207" s="16"/>
      <c r="H207" s="16"/>
      <c r="I207" s="16"/>
    </row>
    <row r="208" spans="2:9" ht="39" x14ac:dyDescent="0.3">
      <c r="B208" s="143" t="s">
        <v>169</v>
      </c>
      <c r="C208" s="144" t="s">
        <v>170</v>
      </c>
      <c r="D208" s="68">
        <v>1</v>
      </c>
      <c r="E208" s="203"/>
      <c r="F208" s="69">
        <f>IF(AND(F209&lt;&gt;"",F210&lt;&gt;""),"Nhập sai",F209+F210)</f>
        <v>0</v>
      </c>
      <c r="G208" s="70"/>
      <c r="H208" s="70"/>
      <c r="I208" s="70"/>
    </row>
    <row r="209" spans="2:9" x14ac:dyDescent="0.3">
      <c r="B209" s="197" t="s">
        <v>222</v>
      </c>
      <c r="C209" s="145" t="s">
        <v>171</v>
      </c>
      <c r="D209" s="5"/>
      <c r="E209" s="209"/>
      <c r="F209" s="15"/>
      <c r="G209" s="16"/>
      <c r="H209" s="16"/>
      <c r="I209" s="16"/>
    </row>
    <row r="210" spans="2:9" x14ac:dyDescent="0.3">
      <c r="B210" s="198" t="s">
        <v>222</v>
      </c>
      <c r="C210" s="180" t="s">
        <v>172</v>
      </c>
      <c r="D210" s="81"/>
      <c r="E210" s="220"/>
      <c r="F210" s="82"/>
      <c r="G210" s="83"/>
      <c r="H210" s="83"/>
      <c r="I210" s="83"/>
    </row>
    <row r="211" spans="2:9" ht="39" x14ac:dyDescent="0.3">
      <c r="B211" s="143" t="s">
        <v>173</v>
      </c>
      <c r="C211" s="144" t="s">
        <v>174</v>
      </c>
      <c r="D211" s="68">
        <v>1</v>
      </c>
      <c r="E211" s="203"/>
      <c r="F211" s="69">
        <f>IF(AND(F212&lt;&gt;"",F213&lt;&gt;""),"Nhập sai",IF(AND(F212&lt;&gt;"",F214&lt;&gt;""),"Nhập sai",IF(AND(F213&lt;&gt;"",F214&lt;&gt;""),"Nhập sai",F212+F213+F214)))</f>
        <v>0</v>
      </c>
      <c r="G211" s="70"/>
      <c r="H211" s="70"/>
      <c r="I211" s="70"/>
    </row>
    <row r="212" spans="2:9" x14ac:dyDescent="0.3">
      <c r="B212" s="197" t="s">
        <v>222</v>
      </c>
      <c r="C212" s="145" t="s">
        <v>175</v>
      </c>
      <c r="D212" s="5"/>
      <c r="E212" s="209"/>
      <c r="F212" s="15"/>
      <c r="G212" s="16"/>
      <c r="H212" s="16"/>
      <c r="I212" s="16"/>
    </row>
    <row r="213" spans="2:9" x14ac:dyDescent="0.3">
      <c r="B213" s="199" t="s">
        <v>222</v>
      </c>
      <c r="C213" s="146" t="s">
        <v>176</v>
      </c>
      <c r="D213" s="78"/>
      <c r="E213" s="231"/>
      <c r="F213" s="79"/>
      <c r="G213" s="80"/>
      <c r="H213" s="80"/>
      <c r="I213" s="80"/>
    </row>
    <row r="214" spans="2:9" x14ac:dyDescent="0.3">
      <c r="B214" s="196" t="s">
        <v>222</v>
      </c>
      <c r="C214" s="154" t="s">
        <v>177</v>
      </c>
      <c r="D214" s="12"/>
      <c r="E214" s="232"/>
      <c r="F214" s="13"/>
      <c r="G214" s="14"/>
      <c r="H214" s="14"/>
      <c r="I214" s="14"/>
    </row>
    <row r="215" spans="2:9" ht="39" x14ac:dyDescent="0.3">
      <c r="B215" s="143" t="s">
        <v>178</v>
      </c>
      <c r="C215" s="144" t="s">
        <v>179</v>
      </c>
      <c r="D215" s="68">
        <v>1</v>
      </c>
      <c r="E215" s="203"/>
      <c r="F215" s="69">
        <f>IF(AND(F216&lt;&gt;"",F217&lt;&gt;""),"Nhập sai",IF(AND(F216&lt;&gt;"",F218&lt;&gt;""),"Nhập sai",IF(AND(F217&lt;&gt;"",F218&lt;&gt;""),"Nhập sai",F216+F217+F218)))</f>
        <v>0</v>
      </c>
      <c r="G215" s="70"/>
      <c r="H215" s="70"/>
      <c r="I215" s="70"/>
    </row>
    <row r="216" spans="2:9" x14ac:dyDescent="0.3">
      <c r="B216" s="197" t="s">
        <v>222</v>
      </c>
      <c r="C216" s="145" t="s">
        <v>180</v>
      </c>
      <c r="D216" s="5"/>
      <c r="E216" s="209"/>
      <c r="F216" s="15"/>
      <c r="G216" s="16"/>
      <c r="H216" s="16"/>
      <c r="I216" s="16"/>
    </row>
    <row r="217" spans="2:9" x14ac:dyDescent="0.3">
      <c r="B217" s="199" t="s">
        <v>222</v>
      </c>
      <c r="C217" s="146" t="s">
        <v>181</v>
      </c>
      <c r="D217" s="78"/>
      <c r="E217" s="231"/>
      <c r="F217" s="79"/>
      <c r="G217" s="80"/>
      <c r="H217" s="80"/>
      <c r="I217" s="80"/>
    </row>
    <row r="218" spans="2:9" ht="19.5" thickBot="1" x14ac:dyDescent="0.35">
      <c r="B218" s="174" t="s">
        <v>222</v>
      </c>
      <c r="C218" s="151" t="s">
        <v>182</v>
      </c>
      <c r="D218" s="17"/>
      <c r="E218" s="41"/>
      <c r="F218" s="18"/>
      <c r="G218" s="19"/>
      <c r="H218" s="19"/>
      <c r="I218" s="19"/>
    </row>
    <row r="219" spans="2:9" s="24" customFormat="1" ht="56.25" x14ac:dyDescent="0.3">
      <c r="B219" s="139">
        <v>7.2</v>
      </c>
      <c r="C219" s="140" t="s">
        <v>183</v>
      </c>
      <c r="D219" s="5">
        <v>1</v>
      </c>
      <c r="E219" s="209"/>
      <c r="F219" s="6">
        <f>F220+F221</f>
        <v>0</v>
      </c>
      <c r="G219" s="7"/>
      <c r="H219" s="7"/>
      <c r="I219" s="7"/>
    </row>
    <row r="220" spans="2:9" ht="56.25" x14ac:dyDescent="0.3">
      <c r="B220" s="190" t="s">
        <v>184</v>
      </c>
      <c r="C220" s="165" t="s">
        <v>221</v>
      </c>
      <c r="D220" s="73"/>
      <c r="E220" s="233"/>
      <c r="F220" s="74"/>
      <c r="G220" s="53"/>
      <c r="H220" s="53"/>
      <c r="I220" s="53"/>
    </row>
    <row r="221" spans="2:9" ht="75.75" thickBot="1" x14ac:dyDescent="0.35">
      <c r="B221" s="200" t="s">
        <v>185</v>
      </c>
      <c r="C221" s="201" t="s">
        <v>186</v>
      </c>
      <c r="D221" s="75"/>
      <c r="E221" s="236"/>
      <c r="F221" s="76"/>
      <c r="G221" s="77"/>
      <c r="H221" s="77"/>
      <c r="I221" s="77"/>
    </row>
    <row r="222" spans="2:9" ht="19.5" thickBot="1" x14ac:dyDescent="0.35">
      <c r="B222" s="283" t="s">
        <v>187</v>
      </c>
      <c r="C222" s="284"/>
      <c r="D222" s="277">
        <f>D5+D55+D94+D104+D137+D170+D199</f>
        <v>60</v>
      </c>
      <c r="E222" s="260"/>
      <c r="F222" s="278">
        <f>IF(OR(F5="Nhập sai",F55="Nhập sai",F94="Nhập sai",F104="Nhập sai",F137="Nhập sai",F170="Nhập sai",F199="Nhập sai"),"Nhập sai",F5+F55+F94+F104+F137+F170+F199)</f>
        <v>0</v>
      </c>
      <c r="G222" s="262"/>
      <c r="H222" s="262"/>
      <c r="I222" s="262"/>
    </row>
    <row r="224" spans="2:9" ht="22.5" customHeight="1" x14ac:dyDescent="0.3">
      <c r="B224" s="279"/>
      <c r="C224" s="279"/>
      <c r="D224" s="279"/>
      <c r="E224" s="279"/>
      <c r="F224" s="279"/>
      <c r="G224" s="279"/>
      <c r="H224" s="279"/>
      <c r="I224" s="279"/>
    </row>
  </sheetData>
  <sheetProtection password="EEAB" sheet="1" objects="1" scenarios="1" formatCells="0" selectLockedCells="1"/>
  <dataConsolidate/>
  <mergeCells count="5">
    <mergeCell ref="B224:I224"/>
    <mergeCell ref="B2:I2"/>
    <mergeCell ref="B1:C1"/>
    <mergeCell ref="B222:C222"/>
    <mergeCell ref="B3:I3"/>
  </mergeCells>
  <dataValidations count="25">
    <dataValidation type="whole" allowBlank="1" showInputMessage="1" showErrorMessage="1" errorTitle="Cảnh báo" error="Xem lại số điểm tối đa của tiêu chí" sqref="F41 F22 F25 F28 F35 F38 F32">
      <formula1>0</formula1>
      <formula2>1</formula2>
    </dataValidation>
    <dataValidation type="decimal" allowBlank="1" showInputMessage="1" showErrorMessage="1" errorTitle="Cảnh báo" error="Xem lại số điểm tối đa của tiêu chí" sqref="F15">
      <formula1>0</formula1>
      <formula2>0.5</formula2>
    </dataValidation>
    <dataValidation type="decimal" allowBlank="1" showInputMessage="1" showErrorMessage="1" errorTitle="Cảnh báo" error="Xem lại số điểm tối đa của tiêu chí" sqref="F7 F11">
      <formula1>0</formula1>
      <formula2>1</formula2>
    </dataValidation>
    <dataValidation type="decimal" allowBlank="1" showInputMessage="1" showErrorMessage="1" errorTitle="Cảnh báo" error="Vượt giới hạn phần trăm" sqref="E18">
      <formula1>0</formula1>
      <formula2>100</formula2>
    </dataValidation>
    <dataValidation type="whole" allowBlank="1" showInputMessage="1" showErrorMessage="1" error="Xem lại số điểm tối đa của tiêu chí" sqref="F45 F193 F64 F67 F189 F98 F101 F105 F95 F186 F219 F150 F157 F160 F163 F172 F175 F179 F182 F208 F139 F142 F201:F202">
      <formula1>0</formula1>
      <formula2>1</formula2>
    </dataValidation>
    <dataValidation type="decimal" allowBlank="1" showInputMessage="1" showErrorMessage="1" error="Vượt giới hạn phần trăm" sqref="E48">
      <formula1>0</formula1>
      <formula2>100</formula2>
    </dataValidation>
    <dataValidation type="decimal" allowBlank="1" showInputMessage="1" showErrorMessage="1" error="Xem lại số điểm tối đa của tiêu chí" sqref="F51">
      <formula1>0</formula1>
      <formula2>1</formula2>
    </dataValidation>
    <dataValidation type="decimal" allowBlank="1" showInputMessage="1" showErrorMessage="1" error="Xem lại số điểm tối đa của tiêu chí" sqref="F71 E75 E78 F82 F90 F118 F126 F131 F145 F166 F211 F215">
      <formula1>0</formula1>
      <formula2>100</formula2>
    </dataValidation>
    <dataValidation type="decimal" allowBlank="1" showInputMessage="1" showErrorMessage="1" error="Vượt quá giới hạn phần trăm" sqref="E86 E114 E123 E134 E153 E196">
      <formula1>0</formula1>
      <formula2>100</formula2>
    </dataValidation>
    <dataValidation type="decimal" allowBlank="1" showInputMessage="1" showErrorMessage="1" errorTitle="Lỗi" error="Xem lại số điểm tối đa của tiêu chí" sqref="F113">
      <formula1>0</formula1>
      <formula2>2</formula2>
    </dataValidation>
    <dataValidation type="decimal" operator="equal" allowBlank="1" showInputMessage="1" showErrorMessage="1" errorTitle="Lỗi" error="Nhập sai số điểm" sqref="F167">
      <formula1>1.5</formula1>
    </dataValidation>
    <dataValidation type="decimal" operator="equal" allowBlank="1" showInputMessage="1" showErrorMessage="1" errorTitle="Lỗi" error="Nhập sai số điểm" sqref="F8 F220 F23 F26 F29 F33 F36 F39 F42 F46 F52 F58 F61 F65 F68 F72 F83 F91 F216 F102 F209 F212 F128 F132 F190 F194 F151 F158 F161 F164 F168 F173 F176 F180 F183 F187 F146 F106">
      <formula1>1</formula1>
    </dataValidation>
    <dataValidation type="decimal" operator="equal" allowBlank="1" showInputMessage="1" showErrorMessage="1" errorTitle="Lỗi" error="Nhập sai số điểm" sqref="F9 F16 F53 F73 F84 F92 F203 F213 F217 F109:F110 F119:F120 F147 F143 F140 F12:F13">
      <formula1>0.5</formula1>
    </dataValidation>
    <dataValidation type="decimal" operator="equal" allowBlank="1" showInputMessage="1" showErrorMessage="1" errorTitle="Lỗi" error="Nhập sai số điểm" sqref="F10 F14 F17 F24 F27 F30 F34 F37 F40 F43 F47 F54 F204 F62 F66 F69 F74 F85 F93 E136 F100 F103 F218 F122 F129 F133 F221 F144 F152 F159 F162 F165 F169 F174 F177 F181 F184 F188 F191 F195 F147:F148 F210 F214 F107 F111 F141 F59">
      <formula1>0</formula1>
    </dataValidation>
    <dataValidation type="decimal" allowBlank="1" showInputMessage="1" showErrorMessage="1" errorTitle="Lỗi" error="Nhập sai phần trăm" sqref="E155 E89 E198 E116 E20 E207">
      <formula1>0</formula1>
      <formula2>0.69</formula2>
    </dataValidation>
    <dataValidation type="decimal" allowBlank="1" showInputMessage="1" showErrorMessage="1" errorTitle="Lỗi" error="Nhập sai số điểm" sqref="E49 E76 E79">
      <formula1>0.7</formula1>
      <formula2>1</formula2>
    </dataValidation>
    <dataValidation type="decimal" allowBlank="1" showInputMessage="1" showErrorMessage="1" errorTitle="Lỗi" error="Nhập sai số điểm" sqref="E50 E77 E80">
      <formula1>0</formula1>
      <formula2>0.69</formula2>
    </dataValidation>
    <dataValidation type="decimal" operator="equal" allowBlank="1" showInputMessage="1" showErrorMessage="1" errorTitle="Lỗi" error="Nhập sai số điểm" sqref="F99 F127">
      <formula1>2</formula1>
    </dataValidation>
    <dataValidation type="decimal" allowBlank="1" showInputMessage="1" showErrorMessage="1" errorTitle="Lỗi" error="Nhập sai phần trăm" sqref="E154 E197 E115 E135 E19 E206">
      <formula1>0.7</formula1>
      <formula2>1</formula2>
    </dataValidation>
    <dataValidation type="decimal" allowBlank="1" showInputMessage="1" showErrorMessage="1" errorTitle="lỗi" error="Nhập sai phần trăm" sqref="E124">
      <formula1>0.7</formula1>
      <formula2>7</formula2>
    </dataValidation>
    <dataValidation type="decimal" allowBlank="1" showInputMessage="1" showErrorMessage="1" errorTitle="lỗi" error="Nhập sai phần trăm" sqref="E125">
      <formula1>0</formula1>
      <formula2>0.69</formula2>
    </dataValidation>
    <dataValidation type="decimal" allowBlank="1" showInputMessage="1" showErrorMessage="1" errorTitle="Lỗi" error="Nhập sai phần trăm" sqref="E87:E88 E96:E97">
      <formula1>0</formula1>
      <formula2>1</formula2>
    </dataValidation>
    <dataValidation type="whole" allowBlank="1" showInputMessage="1" showErrorMessage="1" sqref="F108">
      <formula1>0</formula1>
      <formula2>1</formula2>
    </dataValidation>
    <dataValidation type="decimal" operator="equal" allowBlank="1" showInputMessage="1" showErrorMessage="1" errorTitle="Lỗi" error="Nhập sai số điểm" sqref="F121">
      <formula1>0.25</formula1>
    </dataValidation>
    <dataValidation type="whole" allowBlank="1" showInputMessage="1" showErrorMessage="1" error="Vượt quá số điểm tối đa" sqref="F57:G57 F60:G60">
      <formula1>0</formula1>
      <formula2>1</formula2>
    </dataValidation>
  </dataValidations>
  <printOptions horizontalCentered="1"/>
  <pageMargins left="0.45" right="0.45" top="0.5" bottom="0.5" header="0.3" footer="0.3"/>
  <pageSetup paperSize="9" scale="67" orientation="portrait" r:id="rId1"/>
  <colBreaks count="1" manualBreakCount="1">
    <brk id="1" max="2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2020-07-28T01:49:39Z</dcterms:modified>
</cp:coreProperties>
</file>